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5390" windowHeight="8190"/>
  </bookViews>
  <sheets>
    <sheet name="PORTUGUESE" sheetId="1" r:id="rId1"/>
    <sheet name="ENGLISH" sheetId="2" r:id="rId2"/>
    <sheet name="Plan3" sheetId="3" r:id="rId3"/>
  </sheets>
  <definedNames>
    <definedName name="Az" localSheetId="1">ENGLISH!$P$7:$P$106</definedName>
    <definedName name="Az" comment="Azimute1">PORTUGUESE!$P$7:$P$106</definedName>
    <definedName name="AzC" localSheetId="1">ENGLISH!$O$7:$O$106</definedName>
    <definedName name="AzC" comment="Correção Azimute estria">PORTUGUESE!$O$7:$O$106</definedName>
    <definedName name="Cm" localSheetId="1">ENGLISH!$N$7:$N$106</definedName>
    <definedName name="Cm" comment="Caimento da estria">PORTUGUESE!$N$7:$N$106</definedName>
    <definedName name="D" localSheetId="1">ENGLISH!$D$7:$D$106</definedName>
    <definedName name="D" comment="mergulho do plano">PORTUGUESE!$D$7:$D$106</definedName>
    <definedName name="DD" localSheetId="1">ENGLISH!$C$7:$C$106</definedName>
    <definedName name="DD" comment="direção do mergulho do plano">PORTUGUESE!$C$7:$C$106</definedName>
    <definedName name="Pg" localSheetId="1">ENGLISH!$H$7:$H$106</definedName>
    <definedName name="Pg" comment="Plunge estria">PORTUGUESE!$H$7:$H$106</definedName>
    <definedName name="Prk" localSheetId="1">ENGLISH!$R$7:$R$106</definedName>
    <definedName name="Prk" comment="Plunge obtido a partir do Rake">PORTUGUESE!$R$7:$R$106</definedName>
    <definedName name="Pt" localSheetId="1">ENGLISH!$V$7:$V$106</definedName>
    <definedName name="Pt" comment="Plunge obtido com o Trend da estria">PORTUGUESE!$V$7:$V$106</definedName>
    <definedName name="RJ" localSheetId="1">ENGLISH!$E$7:$E$106</definedName>
    <definedName name="RJ" comment="Rejeito verificado no campo">PORTUGUESE!$E$7:$E$106</definedName>
    <definedName name="Rk" localSheetId="1">ENGLISH!$M$7:$M$106</definedName>
    <definedName name="Rk" comment="Rake da estria">PORTUGUESE!$M$7:$M$106</definedName>
    <definedName name="T" localSheetId="1">ENGLISH!$G$7:$G$106</definedName>
    <definedName name="T" comment="Trend estria">PORTUGUESE!$G$7:$G$106</definedName>
    <definedName name="Te" localSheetId="1">ENGLISH!$U$7:$U$106</definedName>
    <definedName name="Te" comment="Trend da estria - Baixo ângulo de mergulho do plano">PORTUGUESE!$U$7:$U$106</definedName>
    <definedName name="Trk" localSheetId="1">ENGLISH!$Q$7:$Q$106</definedName>
    <definedName name="Trk" comment="Trend obtido a partir do Rake">PORTUGUESE!$Q$7:$Q$106</definedName>
    <definedName name="xe" localSheetId="1">ENGLISH!$AT$7:$AT$106</definedName>
    <definedName name="xe">PORTUGUESE!$AT$7:$AT$106</definedName>
    <definedName name="xp" localSheetId="1">ENGLISH!$AW$7:$AW$106</definedName>
    <definedName name="xp">PORTUGUESE!$AW$7:$AW$106</definedName>
    <definedName name="ye" localSheetId="1">ENGLISH!$AU$7:$AU$106</definedName>
    <definedName name="ye">PORTUGUESE!$AU$7:$AU$106</definedName>
    <definedName name="yp" localSheetId="1">ENGLISH!$AX$7:$AX$106</definedName>
    <definedName name="yp">PORTUGUESE!$AX$7:$AX$106</definedName>
    <definedName name="ze" localSheetId="1">ENGLISH!$AV$7:$AV$106</definedName>
    <definedName name="ze">PORTUGUESE!$AV$7:$AV$106</definedName>
    <definedName name="zp" localSheetId="1">ENGLISH!$AY$7:$AY$106</definedName>
    <definedName name="zp">PORTUGUESE!$AY$7:$AY$106</definedName>
  </definedNames>
  <calcPr calcId="125725"/>
</workbook>
</file>

<file path=xl/calcChain.xml><?xml version="1.0" encoding="utf-8"?>
<calcChain xmlns="http://schemas.openxmlformats.org/spreadsheetml/2006/main">
  <c r="AY106" i="2"/>
  <c r="AX106"/>
  <c r="AW106"/>
  <c r="AV106"/>
  <c r="AU106"/>
  <c r="AT106"/>
  <c r="AO106"/>
  <c r="AL106"/>
  <c r="AK106"/>
  <c r="AM106" s="1"/>
  <c r="J106" s="1"/>
  <c r="AG106"/>
  <c r="AA106"/>
  <c r="Z106"/>
  <c r="Y106"/>
  <c r="K106" s="1"/>
  <c r="AB106" s="1"/>
  <c r="X106"/>
  <c r="V106"/>
  <c r="O106"/>
  <c r="AY105"/>
  <c r="AX105"/>
  <c r="AW105"/>
  <c r="AV105"/>
  <c r="AU105"/>
  <c r="AT105"/>
  <c r="AO105"/>
  <c r="AL105"/>
  <c r="AK105"/>
  <c r="AG105"/>
  <c r="X105" s="1"/>
  <c r="AA105"/>
  <c r="Z105"/>
  <c r="Y105"/>
  <c r="K105" s="1"/>
  <c r="AB105" s="1"/>
  <c r="V105"/>
  <c r="O105"/>
  <c r="AY104"/>
  <c r="AX104"/>
  <c r="AW104"/>
  <c r="AV104"/>
  <c r="AU104"/>
  <c r="AT104"/>
  <c r="AO104"/>
  <c r="AL104"/>
  <c r="AK104"/>
  <c r="AG104"/>
  <c r="X104" s="1"/>
  <c r="AA104"/>
  <c r="Z104"/>
  <c r="Y104"/>
  <c r="K104" s="1"/>
  <c r="AB104" s="1"/>
  <c r="V104"/>
  <c r="O104"/>
  <c r="AY103"/>
  <c r="AX103"/>
  <c r="AW103"/>
  <c r="AV103"/>
  <c r="AU103"/>
  <c r="AT103"/>
  <c r="AO103"/>
  <c r="AL103"/>
  <c r="AK103"/>
  <c r="AG103"/>
  <c r="X103" s="1"/>
  <c r="AA103"/>
  <c r="Z103"/>
  <c r="Y103"/>
  <c r="K103" s="1"/>
  <c r="AB103" s="1"/>
  <c r="V103"/>
  <c r="O103"/>
  <c r="AY102"/>
  <c r="AX102"/>
  <c r="AW102"/>
  <c r="AV102"/>
  <c r="AU102"/>
  <c r="AT102"/>
  <c r="AO102"/>
  <c r="AL102"/>
  <c r="AK102"/>
  <c r="AG102"/>
  <c r="X102" s="1"/>
  <c r="AA102"/>
  <c r="Z102"/>
  <c r="Y102"/>
  <c r="K102" s="1"/>
  <c r="AB102" s="1"/>
  <c r="V102"/>
  <c r="O102"/>
  <c r="AY101"/>
  <c r="AX101"/>
  <c r="AW101"/>
  <c r="AV101"/>
  <c r="AU101"/>
  <c r="AT101"/>
  <c r="AO101"/>
  <c r="AL101"/>
  <c r="AK101"/>
  <c r="AG101"/>
  <c r="X101" s="1"/>
  <c r="AA101"/>
  <c r="Z101"/>
  <c r="Y101"/>
  <c r="K101" s="1"/>
  <c r="AB101" s="1"/>
  <c r="V101"/>
  <c r="O101"/>
  <c r="AY100"/>
  <c r="AX100"/>
  <c r="AW100"/>
  <c r="AV100"/>
  <c r="AU100"/>
  <c r="AT100"/>
  <c r="AO100"/>
  <c r="AL100"/>
  <c r="AK100"/>
  <c r="AG100"/>
  <c r="X100" s="1"/>
  <c r="AA100"/>
  <c r="Z100"/>
  <c r="Y100"/>
  <c r="K100" s="1"/>
  <c r="AB100" s="1"/>
  <c r="V100"/>
  <c r="O100"/>
  <c r="AY99"/>
  <c r="AX99"/>
  <c r="AW99"/>
  <c r="AV99"/>
  <c r="AU99"/>
  <c r="AT99"/>
  <c r="AO99"/>
  <c r="AL99"/>
  <c r="AK99"/>
  <c r="AG99"/>
  <c r="X99" s="1"/>
  <c r="AA99"/>
  <c r="Z99"/>
  <c r="Y99"/>
  <c r="K99" s="1"/>
  <c r="AB99" s="1"/>
  <c r="V99"/>
  <c r="O99"/>
  <c r="AY98"/>
  <c r="AX98"/>
  <c r="AW98"/>
  <c r="AV98"/>
  <c r="AU98"/>
  <c r="AT98"/>
  <c r="AO98"/>
  <c r="AL98"/>
  <c r="AK98"/>
  <c r="AG98"/>
  <c r="X98" s="1"/>
  <c r="AA98"/>
  <c r="Z98"/>
  <c r="Y98"/>
  <c r="K98" s="1"/>
  <c r="AB98" s="1"/>
  <c r="V98"/>
  <c r="O98"/>
  <c r="AY97"/>
  <c r="AX97"/>
  <c r="AW97"/>
  <c r="AV97"/>
  <c r="AU97"/>
  <c r="AT97"/>
  <c r="AO97"/>
  <c r="AL97"/>
  <c r="AK97"/>
  <c r="AG97"/>
  <c r="X97" s="1"/>
  <c r="AA97"/>
  <c r="Z97"/>
  <c r="Y97"/>
  <c r="K97" s="1"/>
  <c r="AB97" s="1"/>
  <c r="V97"/>
  <c r="O97"/>
  <c r="AY96"/>
  <c r="AX96"/>
  <c r="AW96"/>
  <c r="AV96"/>
  <c r="AU96"/>
  <c r="AT96"/>
  <c r="AO96"/>
  <c r="AL96"/>
  <c r="AK96"/>
  <c r="AG96"/>
  <c r="X96" s="1"/>
  <c r="AA96"/>
  <c r="Z96"/>
  <c r="Y96"/>
  <c r="K96" s="1"/>
  <c r="AB96" s="1"/>
  <c r="V96"/>
  <c r="O96"/>
  <c r="AY95"/>
  <c r="AX95"/>
  <c r="AW95"/>
  <c r="AV95"/>
  <c r="AU95"/>
  <c r="AT95"/>
  <c r="AO95"/>
  <c r="AL95"/>
  <c r="AK95"/>
  <c r="AG95"/>
  <c r="X95" s="1"/>
  <c r="AA95"/>
  <c r="Z95"/>
  <c r="Y95"/>
  <c r="K95" s="1"/>
  <c r="AB95" s="1"/>
  <c r="V95"/>
  <c r="O95"/>
  <c r="AY94"/>
  <c r="AX94"/>
  <c r="AW94"/>
  <c r="AV94"/>
  <c r="AU94"/>
  <c r="AT94"/>
  <c r="AO94"/>
  <c r="AL94"/>
  <c r="AK94"/>
  <c r="AG94"/>
  <c r="X94" s="1"/>
  <c r="AA94"/>
  <c r="Z94"/>
  <c r="Y94"/>
  <c r="K94" s="1"/>
  <c r="AB94" s="1"/>
  <c r="V94"/>
  <c r="O94"/>
  <c r="AY93"/>
  <c r="AX93"/>
  <c r="AW93"/>
  <c r="AV93"/>
  <c r="AU93"/>
  <c r="AT93"/>
  <c r="AO93"/>
  <c r="AL93"/>
  <c r="AK93"/>
  <c r="AG93"/>
  <c r="X93" s="1"/>
  <c r="AA93"/>
  <c r="Z93"/>
  <c r="Y93"/>
  <c r="K93" s="1"/>
  <c r="AB93" s="1"/>
  <c r="V93"/>
  <c r="O93"/>
  <c r="AY92"/>
  <c r="AX92"/>
  <c r="AW92"/>
  <c r="AV92"/>
  <c r="AU92"/>
  <c r="AT92"/>
  <c r="AO92"/>
  <c r="AL92"/>
  <c r="AK92"/>
  <c r="AG92"/>
  <c r="X92" s="1"/>
  <c r="AA92"/>
  <c r="Z92"/>
  <c r="Y92"/>
  <c r="K92" s="1"/>
  <c r="AB92" s="1"/>
  <c r="V92"/>
  <c r="O92"/>
  <c r="AY91"/>
  <c r="AX91"/>
  <c r="AW91"/>
  <c r="AV91"/>
  <c r="AU91"/>
  <c r="AT91"/>
  <c r="AO91"/>
  <c r="AL91"/>
  <c r="AK91"/>
  <c r="AG91"/>
  <c r="X91" s="1"/>
  <c r="AA91"/>
  <c r="Z91"/>
  <c r="Y91"/>
  <c r="K91" s="1"/>
  <c r="AB91" s="1"/>
  <c r="V91"/>
  <c r="O91"/>
  <c r="AY90"/>
  <c r="AX90"/>
  <c r="AW90"/>
  <c r="AV90"/>
  <c r="AU90"/>
  <c r="AT90"/>
  <c r="AO90"/>
  <c r="AL90"/>
  <c r="AK90"/>
  <c r="AG90"/>
  <c r="X90" s="1"/>
  <c r="AA90"/>
  <c r="Z90"/>
  <c r="Y90"/>
  <c r="K90" s="1"/>
  <c r="AB90" s="1"/>
  <c r="V90"/>
  <c r="O90"/>
  <c r="AY89"/>
  <c r="AX89"/>
  <c r="AW89"/>
  <c r="AV89"/>
  <c r="AU89"/>
  <c r="AT89"/>
  <c r="AO89"/>
  <c r="AL89"/>
  <c r="AK89"/>
  <c r="AG89"/>
  <c r="X89" s="1"/>
  <c r="AA89"/>
  <c r="Z89"/>
  <c r="Y89"/>
  <c r="K89" s="1"/>
  <c r="AB89" s="1"/>
  <c r="V89"/>
  <c r="O89"/>
  <c r="AY88"/>
  <c r="AX88"/>
  <c r="AW88"/>
  <c r="AV88"/>
  <c r="AU88"/>
  <c r="AT88"/>
  <c r="AO88"/>
  <c r="AL88"/>
  <c r="AK88"/>
  <c r="AG88"/>
  <c r="X88" s="1"/>
  <c r="AA88"/>
  <c r="Z88"/>
  <c r="Y88"/>
  <c r="K88" s="1"/>
  <c r="AB88" s="1"/>
  <c r="V88"/>
  <c r="O88"/>
  <c r="AY87"/>
  <c r="AX87"/>
  <c r="AW87"/>
  <c r="AV87"/>
  <c r="AU87"/>
  <c r="AT87"/>
  <c r="AO87"/>
  <c r="AL87"/>
  <c r="AK87"/>
  <c r="AG87"/>
  <c r="X87" s="1"/>
  <c r="AA87"/>
  <c r="Z87"/>
  <c r="Y87"/>
  <c r="K87" s="1"/>
  <c r="AB87" s="1"/>
  <c r="V87"/>
  <c r="O87"/>
  <c r="AY86"/>
  <c r="AX86"/>
  <c r="AW86"/>
  <c r="AV86"/>
  <c r="AU86"/>
  <c r="AT86"/>
  <c r="AO86"/>
  <c r="AL86"/>
  <c r="AK86"/>
  <c r="AG86"/>
  <c r="X86" s="1"/>
  <c r="AA86"/>
  <c r="Z86"/>
  <c r="Y86"/>
  <c r="K86" s="1"/>
  <c r="AB86" s="1"/>
  <c r="V86"/>
  <c r="O86"/>
  <c r="AY85"/>
  <c r="AX85"/>
  <c r="AW85"/>
  <c r="AV85"/>
  <c r="AU85"/>
  <c r="AT85"/>
  <c r="AO85"/>
  <c r="AL85"/>
  <c r="AK85"/>
  <c r="AG85"/>
  <c r="X85" s="1"/>
  <c r="AA85"/>
  <c r="Z85"/>
  <c r="Y85"/>
  <c r="K85" s="1"/>
  <c r="AB85" s="1"/>
  <c r="V85"/>
  <c r="O85"/>
  <c r="AY84"/>
  <c r="AX84"/>
  <c r="AW84"/>
  <c r="AV84"/>
  <c r="AU84"/>
  <c r="AT84"/>
  <c r="AO84"/>
  <c r="AL84"/>
  <c r="AK84"/>
  <c r="AG84"/>
  <c r="X84" s="1"/>
  <c r="AA84"/>
  <c r="Z84"/>
  <c r="Y84"/>
  <c r="K84" s="1"/>
  <c r="AB84" s="1"/>
  <c r="V84"/>
  <c r="O84"/>
  <c r="AY83"/>
  <c r="AX83"/>
  <c r="AW83"/>
  <c r="AV83"/>
  <c r="AU83"/>
  <c r="AT83"/>
  <c r="AO83"/>
  <c r="AL83"/>
  <c r="AK83"/>
  <c r="AG83"/>
  <c r="X83" s="1"/>
  <c r="AA83"/>
  <c r="Z83"/>
  <c r="Y83"/>
  <c r="K83" s="1"/>
  <c r="AB83" s="1"/>
  <c r="V83"/>
  <c r="O83"/>
  <c r="AY82"/>
  <c r="AX82"/>
  <c r="AW82"/>
  <c r="AV82"/>
  <c r="AU82"/>
  <c r="AT82"/>
  <c r="AO82"/>
  <c r="AL82"/>
  <c r="AK82"/>
  <c r="AG82"/>
  <c r="X82" s="1"/>
  <c r="AA82"/>
  <c r="Z82"/>
  <c r="Y82"/>
  <c r="K82" s="1"/>
  <c r="AB82" s="1"/>
  <c r="V82"/>
  <c r="O82"/>
  <c r="AY81"/>
  <c r="AX81"/>
  <c r="AW81"/>
  <c r="AV81"/>
  <c r="AU81"/>
  <c r="AT81"/>
  <c r="AO81"/>
  <c r="AL81"/>
  <c r="AK81"/>
  <c r="AG81"/>
  <c r="X81" s="1"/>
  <c r="AA81"/>
  <c r="Z81"/>
  <c r="Y81"/>
  <c r="K81" s="1"/>
  <c r="AB81" s="1"/>
  <c r="V81"/>
  <c r="O81"/>
  <c r="AY80"/>
  <c r="AX80"/>
  <c r="AW80"/>
  <c r="AV80"/>
  <c r="AU80"/>
  <c r="AT80"/>
  <c r="AO80"/>
  <c r="AL80"/>
  <c r="AK80"/>
  <c r="AG80"/>
  <c r="X80" s="1"/>
  <c r="AA80"/>
  <c r="Z80"/>
  <c r="Y80"/>
  <c r="K80" s="1"/>
  <c r="AB80" s="1"/>
  <c r="V80"/>
  <c r="O80"/>
  <c r="AY79"/>
  <c r="AX79"/>
  <c r="AW79"/>
  <c r="AV79"/>
  <c r="AU79"/>
  <c r="AT79"/>
  <c r="AO79"/>
  <c r="AL79"/>
  <c r="AK79"/>
  <c r="AG79"/>
  <c r="X79" s="1"/>
  <c r="AA79"/>
  <c r="Z79"/>
  <c r="Y79"/>
  <c r="K79" s="1"/>
  <c r="AB79" s="1"/>
  <c r="V79"/>
  <c r="O79"/>
  <c r="AY78"/>
  <c r="AX78"/>
  <c r="AW78"/>
  <c r="AV78"/>
  <c r="AU78"/>
  <c r="AT78"/>
  <c r="AO78"/>
  <c r="AL78"/>
  <c r="AK78"/>
  <c r="AG78"/>
  <c r="X78" s="1"/>
  <c r="AA78"/>
  <c r="Z78"/>
  <c r="Y78"/>
  <c r="K78" s="1"/>
  <c r="AB78" s="1"/>
  <c r="V78"/>
  <c r="O78"/>
  <c r="AY77"/>
  <c r="AX77"/>
  <c r="AW77"/>
  <c r="AV77"/>
  <c r="AU77"/>
  <c r="AT77"/>
  <c r="AO77"/>
  <c r="AL77"/>
  <c r="AK77"/>
  <c r="AG77"/>
  <c r="X77" s="1"/>
  <c r="AA77"/>
  <c r="Z77"/>
  <c r="Y77"/>
  <c r="K77" s="1"/>
  <c r="AB77" s="1"/>
  <c r="V77"/>
  <c r="O77"/>
  <c r="AY76"/>
  <c r="AX76"/>
  <c r="AW76"/>
  <c r="AV76"/>
  <c r="AU76"/>
  <c r="AT76"/>
  <c r="AO76"/>
  <c r="AL76"/>
  <c r="AK76"/>
  <c r="AG76"/>
  <c r="X76" s="1"/>
  <c r="AA76"/>
  <c r="Z76"/>
  <c r="Y76"/>
  <c r="K76" s="1"/>
  <c r="AB76" s="1"/>
  <c r="V76"/>
  <c r="O76"/>
  <c r="AY75"/>
  <c r="AX75"/>
  <c r="AW75"/>
  <c r="AV75"/>
  <c r="AU75"/>
  <c r="AT75"/>
  <c r="AO75"/>
  <c r="AL75"/>
  <c r="AK75"/>
  <c r="AG75"/>
  <c r="X75" s="1"/>
  <c r="AA75"/>
  <c r="Z75"/>
  <c r="Y75"/>
  <c r="K75" s="1"/>
  <c r="AB75" s="1"/>
  <c r="V75"/>
  <c r="O75"/>
  <c r="AY74"/>
  <c r="AX74"/>
  <c r="AW74"/>
  <c r="AV74"/>
  <c r="AU74"/>
  <c r="AT74"/>
  <c r="AO74"/>
  <c r="AL74"/>
  <c r="AK74"/>
  <c r="AG74"/>
  <c r="X74" s="1"/>
  <c r="AA74"/>
  <c r="Z74"/>
  <c r="Y74"/>
  <c r="K74" s="1"/>
  <c r="AB74" s="1"/>
  <c r="V74"/>
  <c r="O74"/>
  <c r="AY73"/>
  <c r="AX73"/>
  <c r="AW73"/>
  <c r="AV73"/>
  <c r="AU73"/>
  <c r="AT73"/>
  <c r="AO73"/>
  <c r="AL73"/>
  <c r="AK73"/>
  <c r="AG73"/>
  <c r="X73" s="1"/>
  <c r="AA73"/>
  <c r="Z73"/>
  <c r="Y73"/>
  <c r="K73" s="1"/>
  <c r="AB73" s="1"/>
  <c r="V73"/>
  <c r="O73"/>
  <c r="AY72"/>
  <c r="AX72"/>
  <c r="AW72"/>
  <c r="AV72"/>
  <c r="AU72"/>
  <c r="AT72"/>
  <c r="AO72"/>
  <c r="AL72"/>
  <c r="AK72"/>
  <c r="AG72"/>
  <c r="X72" s="1"/>
  <c r="AA72"/>
  <c r="Z72"/>
  <c r="Y72"/>
  <c r="K72" s="1"/>
  <c r="AB72" s="1"/>
  <c r="V72"/>
  <c r="O72"/>
  <c r="AY71"/>
  <c r="AX71"/>
  <c r="AW71"/>
  <c r="AV71"/>
  <c r="AU71"/>
  <c r="AT71"/>
  <c r="AO71"/>
  <c r="AL71"/>
  <c r="AK71"/>
  <c r="AG71"/>
  <c r="X71" s="1"/>
  <c r="AA71"/>
  <c r="Z71"/>
  <c r="Y71"/>
  <c r="K71" s="1"/>
  <c r="AB71" s="1"/>
  <c r="V71"/>
  <c r="O71"/>
  <c r="AY70"/>
  <c r="AX70"/>
  <c r="AW70"/>
  <c r="AV70"/>
  <c r="AU70"/>
  <c r="AT70"/>
  <c r="AO70"/>
  <c r="AL70"/>
  <c r="AK70"/>
  <c r="AG70"/>
  <c r="X70" s="1"/>
  <c r="AA70"/>
  <c r="Z70"/>
  <c r="Y70"/>
  <c r="K70" s="1"/>
  <c r="AB70" s="1"/>
  <c r="V70"/>
  <c r="O70"/>
  <c r="AY69"/>
  <c r="AX69"/>
  <c r="AW69"/>
  <c r="AV69"/>
  <c r="AU69"/>
  <c r="AT69"/>
  <c r="AO69"/>
  <c r="AL69"/>
  <c r="AK69"/>
  <c r="AG69"/>
  <c r="X69" s="1"/>
  <c r="AA69"/>
  <c r="Z69"/>
  <c r="Y69"/>
  <c r="K69" s="1"/>
  <c r="AB69" s="1"/>
  <c r="V69"/>
  <c r="O69"/>
  <c r="AY68"/>
  <c r="AX68"/>
  <c r="AW68"/>
  <c r="AV68"/>
  <c r="AU68"/>
  <c r="AT68"/>
  <c r="AO68"/>
  <c r="AL68"/>
  <c r="AK68"/>
  <c r="AG68"/>
  <c r="X68" s="1"/>
  <c r="AA68"/>
  <c r="Z68"/>
  <c r="Y68"/>
  <c r="K68" s="1"/>
  <c r="AB68" s="1"/>
  <c r="V68"/>
  <c r="O68"/>
  <c r="AY67"/>
  <c r="AX67"/>
  <c r="AW67"/>
  <c r="AV67"/>
  <c r="AU67"/>
  <c r="AT67"/>
  <c r="AO67"/>
  <c r="AL67"/>
  <c r="AK67"/>
  <c r="AG67"/>
  <c r="X67" s="1"/>
  <c r="AA67"/>
  <c r="Z67"/>
  <c r="Y67"/>
  <c r="K67" s="1"/>
  <c r="AB67" s="1"/>
  <c r="V67"/>
  <c r="O67"/>
  <c r="AY66"/>
  <c r="AX66"/>
  <c r="AW66"/>
  <c r="AV66"/>
  <c r="AU66"/>
  <c r="AT66"/>
  <c r="AO66"/>
  <c r="AL66"/>
  <c r="AK66"/>
  <c r="AG66"/>
  <c r="X66" s="1"/>
  <c r="AA66"/>
  <c r="Z66"/>
  <c r="Y66"/>
  <c r="K66" s="1"/>
  <c r="AB66" s="1"/>
  <c r="V66"/>
  <c r="O66"/>
  <c r="AY65"/>
  <c r="AX65"/>
  <c r="AW65"/>
  <c r="AV65"/>
  <c r="AU65"/>
  <c r="AT65"/>
  <c r="AO65"/>
  <c r="AL65"/>
  <c r="AK65"/>
  <c r="AG65"/>
  <c r="X65" s="1"/>
  <c r="AA65"/>
  <c r="Z65"/>
  <c r="Y65"/>
  <c r="K65" s="1"/>
  <c r="AB65" s="1"/>
  <c r="V65"/>
  <c r="O65"/>
  <c r="AY64"/>
  <c r="AX64"/>
  <c r="AW64"/>
  <c r="AV64"/>
  <c r="AU64"/>
  <c r="AT64"/>
  <c r="AO64"/>
  <c r="AL64"/>
  <c r="AK64"/>
  <c r="AG64"/>
  <c r="X64" s="1"/>
  <c r="AA64"/>
  <c r="Z64"/>
  <c r="Y64"/>
  <c r="K64" s="1"/>
  <c r="AB64" s="1"/>
  <c r="V64"/>
  <c r="O64"/>
  <c r="AY63"/>
  <c r="AX63"/>
  <c r="AW63"/>
  <c r="AV63"/>
  <c r="AU63"/>
  <c r="AT63"/>
  <c r="AO63"/>
  <c r="AL63"/>
  <c r="AK63"/>
  <c r="AG63"/>
  <c r="X63" s="1"/>
  <c r="AA63"/>
  <c r="Z63"/>
  <c r="Y63"/>
  <c r="K63" s="1"/>
  <c r="AB63" s="1"/>
  <c r="V63"/>
  <c r="O63"/>
  <c r="AY62"/>
  <c r="AX62"/>
  <c r="AW62"/>
  <c r="AV62"/>
  <c r="AU62"/>
  <c r="AT62"/>
  <c r="AO62"/>
  <c r="AL62"/>
  <c r="AK62"/>
  <c r="AG62"/>
  <c r="X62" s="1"/>
  <c r="AA62"/>
  <c r="Z62"/>
  <c r="Y62"/>
  <c r="K62" s="1"/>
  <c r="AB62" s="1"/>
  <c r="V62"/>
  <c r="O62"/>
  <c r="AY61"/>
  <c r="AX61"/>
  <c r="AW61"/>
  <c r="AV61"/>
  <c r="AU61"/>
  <c r="AT61"/>
  <c r="AO61"/>
  <c r="AL61"/>
  <c r="AK61"/>
  <c r="AG61"/>
  <c r="X61" s="1"/>
  <c r="AA61"/>
  <c r="Z61"/>
  <c r="Y61"/>
  <c r="K61" s="1"/>
  <c r="AB61" s="1"/>
  <c r="V61"/>
  <c r="O61"/>
  <c r="AY60"/>
  <c r="AX60"/>
  <c r="AW60"/>
  <c r="AV60"/>
  <c r="AU60"/>
  <c r="AT60"/>
  <c r="AO60"/>
  <c r="AL60"/>
  <c r="AK60"/>
  <c r="AG60"/>
  <c r="X60" s="1"/>
  <c r="AA60"/>
  <c r="Z60"/>
  <c r="Y60"/>
  <c r="K60" s="1"/>
  <c r="AB60" s="1"/>
  <c r="V60"/>
  <c r="O60"/>
  <c r="AY59"/>
  <c r="AX59"/>
  <c r="AW59"/>
  <c r="AV59"/>
  <c r="AU59"/>
  <c r="AT59"/>
  <c r="AO59"/>
  <c r="AL59"/>
  <c r="AK59"/>
  <c r="AG59"/>
  <c r="X59" s="1"/>
  <c r="AA59"/>
  <c r="Z59"/>
  <c r="Y59"/>
  <c r="K59" s="1"/>
  <c r="AB59" s="1"/>
  <c r="V59"/>
  <c r="O59"/>
  <c r="AY58"/>
  <c r="AX58"/>
  <c r="AW58"/>
  <c r="AV58"/>
  <c r="AU58"/>
  <c r="AT58"/>
  <c r="AO58"/>
  <c r="AL58"/>
  <c r="AK58"/>
  <c r="AG58"/>
  <c r="X58" s="1"/>
  <c r="AA58"/>
  <c r="Z58"/>
  <c r="Y58"/>
  <c r="K58" s="1"/>
  <c r="AB58" s="1"/>
  <c r="V58"/>
  <c r="O58"/>
  <c r="AY57"/>
  <c r="AX57"/>
  <c r="AW57"/>
  <c r="AV57"/>
  <c r="AU57"/>
  <c r="AT57"/>
  <c r="AO57"/>
  <c r="AL57"/>
  <c r="AK57"/>
  <c r="AG57"/>
  <c r="X57" s="1"/>
  <c r="AA57"/>
  <c r="Z57"/>
  <c r="Y57"/>
  <c r="K57" s="1"/>
  <c r="AB57" s="1"/>
  <c r="V57"/>
  <c r="O57"/>
  <c r="AY56"/>
  <c r="AX56"/>
  <c r="AW56"/>
  <c r="AV56"/>
  <c r="AU56"/>
  <c r="AT56"/>
  <c r="AO56"/>
  <c r="AL56"/>
  <c r="AK56"/>
  <c r="AG56"/>
  <c r="X56" s="1"/>
  <c r="AA56"/>
  <c r="Z56"/>
  <c r="Y56"/>
  <c r="K56" s="1"/>
  <c r="AB56" s="1"/>
  <c r="V56"/>
  <c r="O56"/>
  <c r="AY55"/>
  <c r="AX55"/>
  <c r="AW55"/>
  <c r="AV55"/>
  <c r="AU55"/>
  <c r="AT55"/>
  <c r="AO55"/>
  <c r="AL55"/>
  <c r="AK55"/>
  <c r="AG55"/>
  <c r="X55" s="1"/>
  <c r="AA55"/>
  <c r="Z55"/>
  <c r="Y55"/>
  <c r="K55" s="1"/>
  <c r="AB55" s="1"/>
  <c r="V55"/>
  <c r="O55"/>
  <c r="AY54"/>
  <c r="AX54"/>
  <c r="AW54"/>
  <c r="AV54"/>
  <c r="AU54"/>
  <c r="AT54"/>
  <c r="AO54"/>
  <c r="AL54"/>
  <c r="AK54"/>
  <c r="AG54"/>
  <c r="X54" s="1"/>
  <c r="AA54"/>
  <c r="Z54"/>
  <c r="Y54"/>
  <c r="K54" s="1"/>
  <c r="AB54" s="1"/>
  <c r="V54"/>
  <c r="O54"/>
  <c r="AY53"/>
  <c r="AX53"/>
  <c r="AW53"/>
  <c r="AV53"/>
  <c r="AU53"/>
  <c r="AT53"/>
  <c r="AO53"/>
  <c r="AL53"/>
  <c r="AK53"/>
  <c r="AG53"/>
  <c r="X53" s="1"/>
  <c r="AA53"/>
  <c r="Z53"/>
  <c r="Y53"/>
  <c r="K53" s="1"/>
  <c r="AB53" s="1"/>
  <c r="V53"/>
  <c r="O53"/>
  <c r="AY52"/>
  <c r="AX52"/>
  <c r="AW52"/>
  <c r="AV52"/>
  <c r="AU52"/>
  <c r="AT52"/>
  <c r="AO52"/>
  <c r="AL52"/>
  <c r="AK52"/>
  <c r="AG52"/>
  <c r="X52" s="1"/>
  <c r="AA52"/>
  <c r="Z52"/>
  <c r="Y52"/>
  <c r="K52" s="1"/>
  <c r="AB52" s="1"/>
  <c r="V52"/>
  <c r="O52"/>
  <c r="AY51"/>
  <c r="AX51"/>
  <c r="AW51"/>
  <c r="AV51"/>
  <c r="AU51"/>
  <c r="AT51"/>
  <c r="AO51"/>
  <c r="AL51"/>
  <c r="AK51"/>
  <c r="AG51"/>
  <c r="X51" s="1"/>
  <c r="AA51"/>
  <c r="Z51"/>
  <c r="Y51"/>
  <c r="K51" s="1"/>
  <c r="AB51" s="1"/>
  <c r="V51"/>
  <c r="O51"/>
  <c r="AY50"/>
  <c r="AX50"/>
  <c r="AW50"/>
  <c r="AV50"/>
  <c r="AU50"/>
  <c r="AT50"/>
  <c r="AO50"/>
  <c r="AL50"/>
  <c r="AK50"/>
  <c r="AG50"/>
  <c r="X50" s="1"/>
  <c r="AA50"/>
  <c r="Z50"/>
  <c r="Y50"/>
  <c r="K50" s="1"/>
  <c r="AB50" s="1"/>
  <c r="V50"/>
  <c r="O50"/>
  <c r="AY49"/>
  <c r="AX49"/>
  <c r="AW49"/>
  <c r="AV49"/>
  <c r="AU49"/>
  <c r="AT49"/>
  <c r="AO49"/>
  <c r="AL49"/>
  <c r="AK49"/>
  <c r="AG49"/>
  <c r="X49" s="1"/>
  <c r="AA49"/>
  <c r="Z49"/>
  <c r="Y49"/>
  <c r="K49" s="1"/>
  <c r="AB49" s="1"/>
  <c r="V49"/>
  <c r="O49"/>
  <c r="AY48"/>
  <c r="AX48"/>
  <c r="AW48"/>
  <c r="AV48"/>
  <c r="AU48"/>
  <c r="AT48"/>
  <c r="AO48"/>
  <c r="AL48"/>
  <c r="AK48"/>
  <c r="AG48"/>
  <c r="X48" s="1"/>
  <c r="AA48"/>
  <c r="Z48"/>
  <c r="Y48"/>
  <c r="K48" s="1"/>
  <c r="AB48" s="1"/>
  <c r="V48"/>
  <c r="O48"/>
  <c r="AY47"/>
  <c r="AX47"/>
  <c r="AW47"/>
  <c r="AV47"/>
  <c r="AU47"/>
  <c r="AT47"/>
  <c r="AO47"/>
  <c r="AL47"/>
  <c r="AK47"/>
  <c r="AG47"/>
  <c r="X47" s="1"/>
  <c r="AA47"/>
  <c r="Z47"/>
  <c r="Y47"/>
  <c r="K47" s="1"/>
  <c r="AB47" s="1"/>
  <c r="V47"/>
  <c r="O47"/>
  <c r="AY46"/>
  <c r="AX46"/>
  <c r="AW46"/>
  <c r="AV46"/>
  <c r="AU46"/>
  <c r="AT46"/>
  <c r="AO46"/>
  <c r="AL46"/>
  <c r="AK46"/>
  <c r="AG46"/>
  <c r="X46" s="1"/>
  <c r="AA46"/>
  <c r="Z46"/>
  <c r="Y46"/>
  <c r="K46" s="1"/>
  <c r="AB46" s="1"/>
  <c r="V46"/>
  <c r="O46"/>
  <c r="AY45"/>
  <c r="AX45"/>
  <c r="AW45"/>
  <c r="AV45"/>
  <c r="AU45"/>
  <c r="AT45"/>
  <c r="AO45"/>
  <c r="AL45"/>
  <c r="AK45"/>
  <c r="AG45"/>
  <c r="X45" s="1"/>
  <c r="AA45"/>
  <c r="Z45"/>
  <c r="Y45"/>
  <c r="K45" s="1"/>
  <c r="AB45" s="1"/>
  <c r="V45"/>
  <c r="O45"/>
  <c r="AY44"/>
  <c r="AX44"/>
  <c r="AW44"/>
  <c r="AV44"/>
  <c r="AU44"/>
  <c r="AT44"/>
  <c r="AO44"/>
  <c r="AL44"/>
  <c r="AK44"/>
  <c r="AG44"/>
  <c r="X44" s="1"/>
  <c r="AA44"/>
  <c r="Z44"/>
  <c r="Y44"/>
  <c r="K44" s="1"/>
  <c r="AB44" s="1"/>
  <c r="V44"/>
  <c r="O44"/>
  <c r="AY43"/>
  <c r="AX43"/>
  <c r="AW43"/>
  <c r="AV43"/>
  <c r="AU43"/>
  <c r="AT43"/>
  <c r="AO43"/>
  <c r="AL43"/>
  <c r="AK43"/>
  <c r="AG43"/>
  <c r="X43" s="1"/>
  <c r="AA43"/>
  <c r="Z43"/>
  <c r="Y43"/>
  <c r="K43" s="1"/>
  <c r="AB43" s="1"/>
  <c r="V43"/>
  <c r="O43"/>
  <c r="AY42"/>
  <c r="AX42"/>
  <c r="AW42"/>
  <c r="AV42"/>
  <c r="AU42"/>
  <c r="AT42"/>
  <c r="AO42"/>
  <c r="AL42"/>
  <c r="AK42"/>
  <c r="AG42"/>
  <c r="X42" s="1"/>
  <c r="AA42"/>
  <c r="Z42"/>
  <c r="Y42"/>
  <c r="K42" s="1"/>
  <c r="AB42" s="1"/>
  <c r="V42"/>
  <c r="O42"/>
  <c r="AY41"/>
  <c r="AX41"/>
  <c r="AW41"/>
  <c r="AV41"/>
  <c r="AU41"/>
  <c r="AT41"/>
  <c r="AO41"/>
  <c r="AL41"/>
  <c r="AK41"/>
  <c r="AG41"/>
  <c r="X41" s="1"/>
  <c r="AA41"/>
  <c r="Z41"/>
  <c r="Y41"/>
  <c r="K41" s="1"/>
  <c r="AB41" s="1"/>
  <c r="V41"/>
  <c r="O41"/>
  <c r="AY40"/>
  <c r="AX40"/>
  <c r="AW40"/>
  <c r="AV40"/>
  <c r="AU40"/>
  <c r="AT40"/>
  <c r="AO40"/>
  <c r="AL40"/>
  <c r="AK40"/>
  <c r="AM40" s="1"/>
  <c r="J40" s="1"/>
  <c r="AG40"/>
  <c r="X40" s="1"/>
  <c r="AA40"/>
  <c r="Z40"/>
  <c r="Y40"/>
  <c r="K40" s="1"/>
  <c r="AB40" s="1"/>
  <c r="V40"/>
  <c r="O40"/>
  <c r="AY39"/>
  <c r="AX39"/>
  <c r="AW39"/>
  <c r="AV39"/>
  <c r="AU39"/>
  <c r="AT39"/>
  <c r="AO39"/>
  <c r="AL39"/>
  <c r="AK39"/>
  <c r="AG39"/>
  <c r="X39" s="1"/>
  <c r="AA39"/>
  <c r="Z39"/>
  <c r="Y39"/>
  <c r="K39" s="1"/>
  <c r="AB39" s="1"/>
  <c r="V39"/>
  <c r="O39"/>
  <c r="AY38"/>
  <c r="AX38"/>
  <c r="AW38"/>
  <c r="AV38"/>
  <c r="AU38"/>
  <c r="AT38"/>
  <c r="AO38"/>
  <c r="AL38"/>
  <c r="AK38"/>
  <c r="AM38" s="1"/>
  <c r="J38" s="1"/>
  <c r="AG38"/>
  <c r="X38" s="1"/>
  <c r="AA38"/>
  <c r="Z38"/>
  <c r="Y38"/>
  <c r="K38" s="1"/>
  <c r="AB38" s="1"/>
  <c r="V38"/>
  <c r="O38"/>
  <c r="AY37"/>
  <c r="AX37"/>
  <c r="AW37"/>
  <c r="AV37"/>
  <c r="AU37"/>
  <c r="AT37"/>
  <c r="AO37"/>
  <c r="AL37"/>
  <c r="AK37"/>
  <c r="AG37"/>
  <c r="X37" s="1"/>
  <c r="AA37"/>
  <c r="Z37"/>
  <c r="Y37"/>
  <c r="K37" s="1"/>
  <c r="AB37" s="1"/>
  <c r="V37"/>
  <c r="O37"/>
  <c r="AY36"/>
  <c r="AX36"/>
  <c r="AW36"/>
  <c r="AV36"/>
  <c r="AU36"/>
  <c r="AT36"/>
  <c r="AO36"/>
  <c r="AL36"/>
  <c r="AK36"/>
  <c r="AM36" s="1"/>
  <c r="J36" s="1"/>
  <c r="AG36"/>
  <c r="X36" s="1"/>
  <c r="AA36"/>
  <c r="Z36"/>
  <c r="Y36"/>
  <c r="K36" s="1"/>
  <c r="AB36" s="1"/>
  <c r="V36"/>
  <c r="O36"/>
  <c r="AY35"/>
  <c r="AX35"/>
  <c r="AW35"/>
  <c r="AV35"/>
  <c r="AU35"/>
  <c r="AT35"/>
  <c r="AO35"/>
  <c r="AL35"/>
  <c r="AK35"/>
  <c r="AG35"/>
  <c r="X35" s="1"/>
  <c r="AA35"/>
  <c r="Z35"/>
  <c r="Y35"/>
  <c r="K35" s="1"/>
  <c r="AB35" s="1"/>
  <c r="V35"/>
  <c r="O35"/>
  <c r="AY34"/>
  <c r="AX34"/>
  <c r="AW34"/>
  <c r="AV34"/>
  <c r="AU34"/>
  <c r="AT34"/>
  <c r="AO34"/>
  <c r="AL34"/>
  <c r="AK34"/>
  <c r="AM34" s="1"/>
  <c r="J34" s="1"/>
  <c r="AG34"/>
  <c r="X34" s="1"/>
  <c r="AA34"/>
  <c r="Z34"/>
  <c r="Y34"/>
  <c r="K34" s="1"/>
  <c r="AB34" s="1"/>
  <c r="V34"/>
  <c r="O34"/>
  <c r="AY33"/>
  <c r="AX33"/>
  <c r="AW33"/>
  <c r="AV33"/>
  <c r="AU33"/>
  <c r="AT33"/>
  <c r="AO33"/>
  <c r="AL33"/>
  <c r="AK33"/>
  <c r="AG33"/>
  <c r="X33" s="1"/>
  <c r="AA33"/>
  <c r="Z33"/>
  <c r="Y33"/>
  <c r="K33" s="1"/>
  <c r="AB33" s="1"/>
  <c r="V33"/>
  <c r="O33"/>
  <c r="AY32"/>
  <c r="AX32"/>
  <c r="AW32"/>
  <c r="AV32"/>
  <c r="AU32"/>
  <c r="AT32"/>
  <c r="AO32"/>
  <c r="AL32"/>
  <c r="AK32"/>
  <c r="AG32"/>
  <c r="X32" s="1"/>
  <c r="AA32"/>
  <c r="Z32"/>
  <c r="Y32"/>
  <c r="K32" s="1"/>
  <c r="AB32" s="1"/>
  <c r="V32"/>
  <c r="O32"/>
  <c r="AY31"/>
  <c r="AX31"/>
  <c r="AW31"/>
  <c r="AV31"/>
  <c r="AU31"/>
  <c r="AT31"/>
  <c r="AO31"/>
  <c r="AL31"/>
  <c r="AK31"/>
  <c r="AG31"/>
  <c r="X31" s="1"/>
  <c r="AA31"/>
  <c r="Z31"/>
  <c r="Y31"/>
  <c r="K31" s="1"/>
  <c r="AB31" s="1"/>
  <c r="V31"/>
  <c r="O31"/>
  <c r="AY30"/>
  <c r="AX30"/>
  <c r="AW30"/>
  <c r="AV30"/>
  <c r="AU30"/>
  <c r="AT30"/>
  <c r="AO30"/>
  <c r="AL30"/>
  <c r="AK30"/>
  <c r="AG30"/>
  <c r="X30" s="1"/>
  <c r="AA30"/>
  <c r="Z30"/>
  <c r="Y30"/>
  <c r="K30" s="1"/>
  <c r="AB30" s="1"/>
  <c r="V30"/>
  <c r="O30"/>
  <c r="AY29"/>
  <c r="AX29"/>
  <c r="AW29"/>
  <c r="AV29"/>
  <c r="AU29"/>
  <c r="AT29"/>
  <c r="AO29"/>
  <c r="AL29"/>
  <c r="AK29"/>
  <c r="AG29"/>
  <c r="X29" s="1"/>
  <c r="AA29"/>
  <c r="Z29"/>
  <c r="Y29"/>
  <c r="K29" s="1"/>
  <c r="AB29" s="1"/>
  <c r="V29"/>
  <c r="O29"/>
  <c r="AY28"/>
  <c r="AX28"/>
  <c r="AW28"/>
  <c r="AV28"/>
  <c r="AU28"/>
  <c r="AT28"/>
  <c r="AO28"/>
  <c r="AL28"/>
  <c r="AK28"/>
  <c r="AG28"/>
  <c r="X28" s="1"/>
  <c r="AA28"/>
  <c r="Z28"/>
  <c r="Y28"/>
  <c r="K28" s="1"/>
  <c r="AB28" s="1"/>
  <c r="V28"/>
  <c r="O28"/>
  <c r="AY27"/>
  <c r="AX27"/>
  <c r="AW27"/>
  <c r="AV27"/>
  <c r="AU27"/>
  <c r="AT27"/>
  <c r="AO27"/>
  <c r="AL27"/>
  <c r="AK27"/>
  <c r="AG27"/>
  <c r="X27" s="1"/>
  <c r="AA27"/>
  <c r="Z27"/>
  <c r="Y27"/>
  <c r="K27" s="1"/>
  <c r="AB27" s="1"/>
  <c r="V27"/>
  <c r="O27"/>
  <c r="AY26"/>
  <c r="AX26"/>
  <c r="AW26"/>
  <c r="AV26"/>
  <c r="AU26"/>
  <c r="AT26"/>
  <c r="AO26"/>
  <c r="AL26"/>
  <c r="AK26"/>
  <c r="AM26" s="1"/>
  <c r="J26" s="1"/>
  <c r="AG26"/>
  <c r="X26" s="1"/>
  <c r="AA26"/>
  <c r="Z26"/>
  <c r="Y26"/>
  <c r="K26" s="1"/>
  <c r="AB26" s="1"/>
  <c r="V26"/>
  <c r="O26"/>
  <c r="AY25"/>
  <c r="AX25"/>
  <c r="AW25"/>
  <c r="AV25"/>
  <c r="AU25"/>
  <c r="AT25"/>
  <c r="AO25"/>
  <c r="AL25"/>
  <c r="AK25"/>
  <c r="AG25"/>
  <c r="X25" s="1"/>
  <c r="AA25"/>
  <c r="Z25"/>
  <c r="Y25"/>
  <c r="K25" s="1"/>
  <c r="AB25" s="1"/>
  <c r="V25"/>
  <c r="O25"/>
  <c r="AY24"/>
  <c r="AX24"/>
  <c r="AW24"/>
  <c r="AV24"/>
  <c r="AU24"/>
  <c r="AT24"/>
  <c r="AO24"/>
  <c r="AL24"/>
  <c r="AK24"/>
  <c r="AG24"/>
  <c r="X24" s="1"/>
  <c r="AA24"/>
  <c r="Z24"/>
  <c r="Y24"/>
  <c r="K24" s="1"/>
  <c r="AB24" s="1"/>
  <c r="V24"/>
  <c r="O24"/>
  <c r="AY23"/>
  <c r="AX23"/>
  <c r="AW23"/>
  <c r="AV23"/>
  <c r="AU23"/>
  <c r="AT23"/>
  <c r="AO23"/>
  <c r="AL23"/>
  <c r="AK23"/>
  <c r="AG23"/>
  <c r="X23" s="1"/>
  <c r="AA23"/>
  <c r="Z23"/>
  <c r="Y23"/>
  <c r="K23" s="1"/>
  <c r="AB23" s="1"/>
  <c r="V23"/>
  <c r="O23"/>
  <c r="AY22"/>
  <c r="AX22"/>
  <c r="AW22"/>
  <c r="AV22"/>
  <c r="AU22"/>
  <c r="AT22"/>
  <c r="AO22"/>
  <c r="AL22"/>
  <c r="AK22"/>
  <c r="AG22"/>
  <c r="X22" s="1"/>
  <c r="AA22"/>
  <c r="Z22"/>
  <c r="Y22"/>
  <c r="K22" s="1"/>
  <c r="AB22" s="1"/>
  <c r="V22"/>
  <c r="O22"/>
  <c r="AY21"/>
  <c r="AX21"/>
  <c r="AW21"/>
  <c r="AV21"/>
  <c r="AU21"/>
  <c r="AT21"/>
  <c r="AO21"/>
  <c r="AL21"/>
  <c r="AK21"/>
  <c r="AG21"/>
  <c r="X21" s="1"/>
  <c r="AA21"/>
  <c r="Z21"/>
  <c r="Y21"/>
  <c r="K21" s="1"/>
  <c r="AB21" s="1"/>
  <c r="V21"/>
  <c r="O21"/>
  <c r="AY20"/>
  <c r="AX20"/>
  <c r="AW20"/>
  <c r="AV20"/>
  <c r="AU20"/>
  <c r="AT20"/>
  <c r="AO20"/>
  <c r="AL20"/>
  <c r="AK20"/>
  <c r="AG20"/>
  <c r="X20" s="1"/>
  <c r="AA20"/>
  <c r="Z20"/>
  <c r="Y20"/>
  <c r="K20" s="1"/>
  <c r="AB20" s="1"/>
  <c r="V20"/>
  <c r="O20"/>
  <c r="AY19"/>
  <c r="AX19"/>
  <c r="AW19"/>
  <c r="AV19"/>
  <c r="AU19"/>
  <c r="AT19"/>
  <c r="AO19"/>
  <c r="AL19"/>
  <c r="AK19"/>
  <c r="AG19"/>
  <c r="X19" s="1"/>
  <c r="AA19"/>
  <c r="Z19"/>
  <c r="Y19"/>
  <c r="K19" s="1"/>
  <c r="AB19" s="1"/>
  <c r="V19"/>
  <c r="O19"/>
  <c r="AY18"/>
  <c r="AX18"/>
  <c r="AW18"/>
  <c r="AV18"/>
  <c r="AU18"/>
  <c r="AT18"/>
  <c r="AO18"/>
  <c r="AL18"/>
  <c r="AK18"/>
  <c r="AG18"/>
  <c r="X18" s="1"/>
  <c r="AA18"/>
  <c r="Z18"/>
  <c r="Y18"/>
  <c r="K18" s="1"/>
  <c r="AB18" s="1"/>
  <c r="V18"/>
  <c r="O18"/>
  <c r="AY17"/>
  <c r="AX17"/>
  <c r="AW17"/>
  <c r="AV17"/>
  <c r="AU17"/>
  <c r="AT17"/>
  <c r="AO17"/>
  <c r="AL17"/>
  <c r="AK17"/>
  <c r="AG17"/>
  <c r="X17" s="1"/>
  <c r="AA17"/>
  <c r="Z17"/>
  <c r="Y17"/>
  <c r="K17" s="1"/>
  <c r="AB17" s="1"/>
  <c r="V17"/>
  <c r="O17"/>
  <c r="AY16"/>
  <c r="AX16"/>
  <c r="AW16"/>
  <c r="AV16"/>
  <c r="AU16"/>
  <c r="AT16"/>
  <c r="AO16"/>
  <c r="AL16"/>
  <c r="AK16"/>
  <c r="AG16"/>
  <c r="X16" s="1"/>
  <c r="AA16"/>
  <c r="Z16"/>
  <c r="Y16"/>
  <c r="K16" s="1"/>
  <c r="AB16" s="1"/>
  <c r="V16"/>
  <c r="O16"/>
  <c r="AY15"/>
  <c r="AX15"/>
  <c r="AW15"/>
  <c r="AV15"/>
  <c r="AU15"/>
  <c r="AT15"/>
  <c r="AO15"/>
  <c r="AL15"/>
  <c r="AK15"/>
  <c r="AG15"/>
  <c r="AA15"/>
  <c r="Z15"/>
  <c r="Y15"/>
  <c r="X15"/>
  <c r="V15"/>
  <c r="O15"/>
  <c r="K15"/>
  <c r="AB15" s="1"/>
  <c r="AY14"/>
  <c r="AX14"/>
  <c r="AW14"/>
  <c r="AV14"/>
  <c r="AU14"/>
  <c r="AT14"/>
  <c r="AO14"/>
  <c r="AL14"/>
  <c r="AK14"/>
  <c r="AG14"/>
  <c r="AA14"/>
  <c r="Z14"/>
  <c r="Y14"/>
  <c r="X14"/>
  <c r="V14"/>
  <c r="O14"/>
  <c r="K14"/>
  <c r="AB14" s="1"/>
  <c r="AY13"/>
  <c r="AX13"/>
  <c r="AW13"/>
  <c r="AV13"/>
  <c r="AU13"/>
  <c r="AT13"/>
  <c r="AO13"/>
  <c r="AL13"/>
  <c r="AK13"/>
  <c r="AG13"/>
  <c r="AA13"/>
  <c r="Z13"/>
  <c r="Y13"/>
  <c r="X13"/>
  <c r="V13"/>
  <c r="O13"/>
  <c r="K13"/>
  <c r="AB13" s="1"/>
  <c r="AY12"/>
  <c r="AX12"/>
  <c r="AW12"/>
  <c r="AV12"/>
  <c r="AU12"/>
  <c r="AT12"/>
  <c r="AO12"/>
  <c r="AL12"/>
  <c r="AK12"/>
  <c r="AG12"/>
  <c r="AA12"/>
  <c r="Z12"/>
  <c r="Y12"/>
  <c r="X12"/>
  <c r="V12"/>
  <c r="O12"/>
  <c r="K12"/>
  <c r="AB12" s="1"/>
  <c r="AY11"/>
  <c r="AX11"/>
  <c r="AW11"/>
  <c r="AV11"/>
  <c r="AU11"/>
  <c r="AT11"/>
  <c r="AO11"/>
  <c r="AL11"/>
  <c r="AK11"/>
  <c r="AG11"/>
  <c r="AA11"/>
  <c r="Z11"/>
  <c r="Y11"/>
  <c r="X11"/>
  <c r="V11"/>
  <c r="O11"/>
  <c r="K11"/>
  <c r="AB11" s="1"/>
  <c r="AY10"/>
  <c r="AX10"/>
  <c r="AW10"/>
  <c r="AV10"/>
  <c r="AU10"/>
  <c r="AT10"/>
  <c r="AO10"/>
  <c r="AL10"/>
  <c r="AK10"/>
  <c r="AG10"/>
  <c r="AA10"/>
  <c r="Z10"/>
  <c r="Y10"/>
  <c r="X10"/>
  <c r="V10"/>
  <c r="O10"/>
  <c r="K10"/>
  <c r="AB10" s="1"/>
  <c r="AY9"/>
  <c r="AX9"/>
  <c r="AW9"/>
  <c r="AV9"/>
  <c r="AU9"/>
  <c r="AT9"/>
  <c r="AO9"/>
  <c r="AL9"/>
  <c r="AK9"/>
  <c r="AG9"/>
  <c r="AA9"/>
  <c r="Z9"/>
  <c r="Y9"/>
  <c r="V9"/>
  <c r="O9"/>
  <c r="AY8"/>
  <c r="AX8"/>
  <c r="AW8"/>
  <c r="AV8"/>
  <c r="AU8"/>
  <c r="AT8"/>
  <c r="AO8"/>
  <c r="AL8"/>
  <c r="AK8"/>
  <c r="AG8"/>
  <c r="AA8"/>
  <c r="Z8"/>
  <c r="Y8"/>
  <c r="X8"/>
  <c r="V8"/>
  <c r="O8"/>
  <c r="K8"/>
  <c r="AB8" s="1"/>
  <c r="AY7"/>
  <c r="AX7"/>
  <c r="AW7"/>
  <c r="AV7"/>
  <c r="AU7"/>
  <c r="AT7"/>
  <c r="AO7"/>
  <c r="AL7"/>
  <c r="AK7"/>
  <c r="AG7"/>
  <c r="AA7"/>
  <c r="Z7"/>
  <c r="Y7"/>
  <c r="V7"/>
  <c r="O7"/>
  <c r="AO106" i="1"/>
  <c r="AO105"/>
  <c r="AO104"/>
  <c r="AO103"/>
  <c r="AO102"/>
  <c r="AO101"/>
  <c r="AO100"/>
  <c r="AO99"/>
  <c r="AO98"/>
  <c r="AO97"/>
  <c r="AO96"/>
  <c r="AO95"/>
  <c r="AO94"/>
  <c r="AO93"/>
  <c r="AO92"/>
  <c r="AO91"/>
  <c r="AO90"/>
  <c r="AO89"/>
  <c r="AO88"/>
  <c r="AO87"/>
  <c r="AO86"/>
  <c r="AO85"/>
  <c r="AO84"/>
  <c r="AO83"/>
  <c r="AO82"/>
  <c r="AO81"/>
  <c r="AO80"/>
  <c r="AO79"/>
  <c r="AO78"/>
  <c r="AO77"/>
  <c r="AO76"/>
  <c r="AO75"/>
  <c r="AO74"/>
  <c r="AO73"/>
  <c r="AO72"/>
  <c r="AO71"/>
  <c r="AO70"/>
  <c r="AO69"/>
  <c r="AO68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G106"/>
  <c r="X106" s="1"/>
  <c r="AG105"/>
  <c r="X105" s="1"/>
  <c r="AG104"/>
  <c r="X104" s="1"/>
  <c r="AG103"/>
  <c r="X103" s="1"/>
  <c r="AG102"/>
  <c r="X102" s="1"/>
  <c r="AG101"/>
  <c r="X101" s="1"/>
  <c r="AG100"/>
  <c r="X100" s="1"/>
  <c r="AG99"/>
  <c r="X99" s="1"/>
  <c r="AG98"/>
  <c r="X98" s="1"/>
  <c r="AG97"/>
  <c r="X97" s="1"/>
  <c r="AG96"/>
  <c r="X96" s="1"/>
  <c r="AG95"/>
  <c r="X95" s="1"/>
  <c r="AG94"/>
  <c r="X94" s="1"/>
  <c r="AG93"/>
  <c r="X93" s="1"/>
  <c r="AG92"/>
  <c r="X92" s="1"/>
  <c r="AG91"/>
  <c r="X91" s="1"/>
  <c r="AG90"/>
  <c r="X90" s="1"/>
  <c r="AG89"/>
  <c r="X89" s="1"/>
  <c r="AG88"/>
  <c r="X88" s="1"/>
  <c r="AG87"/>
  <c r="X87" s="1"/>
  <c r="AG86"/>
  <c r="X86" s="1"/>
  <c r="AG85"/>
  <c r="X85" s="1"/>
  <c r="AG84"/>
  <c r="X84" s="1"/>
  <c r="AG83"/>
  <c r="X83" s="1"/>
  <c r="AG82"/>
  <c r="X82" s="1"/>
  <c r="AG81"/>
  <c r="X81" s="1"/>
  <c r="AG80"/>
  <c r="X80" s="1"/>
  <c r="AG79"/>
  <c r="X79" s="1"/>
  <c r="AG78"/>
  <c r="X78" s="1"/>
  <c r="AG77"/>
  <c r="X77" s="1"/>
  <c r="AG76"/>
  <c r="X76" s="1"/>
  <c r="AG75"/>
  <c r="X75" s="1"/>
  <c r="AG74"/>
  <c r="X74" s="1"/>
  <c r="AG73"/>
  <c r="X73" s="1"/>
  <c r="AG72"/>
  <c r="X72" s="1"/>
  <c r="AG71"/>
  <c r="X71" s="1"/>
  <c r="AG70"/>
  <c r="X70" s="1"/>
  <c r="AG69"/>
  <c r="X69" s="1"/>
  <c r="AG68"/>
  <c r="X68" s="1"/>
  <c r="AG67"/>
  <c r="X67" s="1"/>
  <c r="AG66"/>
  <c r="X66" s="1"/>
  <c r="AG65"/>
  <c r="X65" s="1"/>
  <c r="AG64"/>
  <c r="X64" s="1"/>
  <c r="AG63"/>
  <c r="X63" s="1"/>
  <c r="AG62"/>
  <c r="X62" s="1"/>
  <c r="AG61"/>
  <c r="X61" s="1"/>
  <c r="AG60"/>
  <c r="X60" s="1"/>
  <c r="AG59"/>
  <c r="X59" s="1"/>
  <c r="AG58"/>
  <c r="X58" s="1"/>
  <c r="AG57"/>
  <c r="X57" s="1"/>
  <c r="AG56"/>
  <c r="X56" s="1"/>
  <c r="AG55"/>
  <c r="X55" s="1"/>
  <c r="AG54"/>
  <c r="X54" s="1"/>
  <c r="AG53"/>
  <c r="X53" s="1"/>
  <c r="AG52"/>
  <c r="X52" s="1"/>
  <c r="AG51"/>
  <c r="X51" s="1"/>
  <c r="AG50"/>
  <c r="X50" s="1"/>
  <c r="AG49"/>
  <c r="X49" s="1"/>
  <c r="AG48"/>
  <c r="X48" s="1"/>
  <c r="AG47"/>
  <c r="X47" s="1"/>
  <c r="AG46"/>
  <c r="X46" s="1"/>
  <c r="AG45"/>
  <c r="X45" s="1"/>
  <c r="AG44"/>
  <c r="X44" s="1"/>
  <c r="AG43"/>
  <c r="X43" s="1"/>
  <c r="AG42"/>
  <c r="X42" s="1"/>
  <c r="AG41"/>
  <c r="X41" s="1"/>
  <c r="AG40"/>
  <c r="X40" s="1"/>
  <c r="AG39"/>
  <c r="X39" s="1"/>
  <c r="AG38"/>
  <c r="X38" s="1"/>
  <c r="AG37"/>
  <c r="X37" s="1"/>
  <c r="AG36"/>
  <c r="X36" s="1"/>
  <c r="AG35"/>
  <c r="X35" s="1"/>
  <c r="AG34"/>
  <c r="X34" s="1"/>
  <c r="AG33"/>
  <c r="X33" s="1"/>
  <c r="AG32"/>
  <c r="X32" s="1"/>
  <c r="AG31"/>
  <c r="X31" s="1"/>
  <c r="AG30"/>
  <c r="X30" s="1"/>
  <c r="AG29"/>
  <c r="X29" s="1"/>
  <c r="AG28"/>
  <c r="X28" s="1"/>
  <c r="AG27"/>
  <c r="X27" s="1"/>
  <c r="AG26"/>
  <c r="X26" s="1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AH30" i="2" s="1"/>
  <c r="V29" i="1"/>
  <c r="V28"/>
  <c r="AH28" i="2" s="1"/>
  <c r="V27" i="1"/>
  <c r="V26"/>
  <c r="AH26" i="2" s="1"/>
  <c r="V25" i="1"/>
  <c r="V24"/>
  <c r="AH24" s="1"/>
  <c r="V23"/>
  <c r="AH23" s="1"/>
  <c r="V22"/>
  <c r="AH22" s="1"/>
  <c r="V21"/>
  <c r="AH21" s="1"/>
  <c r="V20"/>
  <c r="AH20" s="1"/>
  <c r="V19"/>
  <c r="AH19" s="1"/>
  <c r="V18"/>
  <c r="AH18" s="1"/>
  <c r="V17"/>
  <c r="AH17" s="1"/>
  <c r="V16"/>
  <c r="AI16" s="1"/>
  <c r="V15"/>
  <c r="AH15" s="1"/>
  <c r="V14"/>
  <c r="AI14" s="1"/>
  <c r="V13"/>
  <c r="AH13" s="1"/>
  <c r="V12"/>
  <c r="AI12" s="1"/>
  <c r="V11"/>
  <c r="AH11" s="1"/>
  <c r="V10"/>
  <c r="AI10" s="1"/>
  <c r="V9"/>
  <c r="AI9" s="1"/>
  <c r="V8"/>
  <c r="AH8" s="1"/>
  <c r="AY7"/>
  <c r="AX7"/>
  <c r="AW7"/>
  <c r="AV7"/>
  <c r="AU7"/>
  <c r="AT7"/>
  <c r="BB7" i="2" s="1"/>
  <c r="AY106" i="1"/>
  <c r="AX106"/>
  <c r="AW106"/>
  <c r="AV106"/>
  <c r="AU106"/>
  <c r="AT106"/>
  <c r="BB106" i="2" s="1"/>
  <c r="AY105" i="1"/>
  <c r="AX105"/>
  <c r="AW105"/>
  <c r="AV105"/>
  <c r="AU105"/>
  <c r="AT105"/>
  <c r="BB105" i="2" s="1"/>
  <c r="AY104" i="1"/>
  <c r="AX104"/>
  <c r="AW104"/>
  <c r="AV104"/>
  <c r="AU104"/>
  <c r="AT104"/>
  <c r="BB104" i="2" s="1"/>
  <c r="AY103" i="1"/>
  <c r="AX103"/>
  <c r="AW103"/>
  <c r="AV103"/>
  <c r="AU103"/>
  <c r="AT103"/>
  <c r="BB103" i="2" s="1"/>
  <c r="AY102" i="1"/>
  <c r="AX102"/>
  <c r="AW102"/>
  <c r="AV102"/>
  <c r="AU102"/>
  <c r="AT102"/>
  <c r="BB102" i="2" s="1"/>
  <c r="AY101" i="1"/>
  <c r="AX101"/>
  <c r="AW101"/>
  <c r="AV101"/>
  <c r="AU101"/>
  <c r="AT101"/>
  <c r="BB101" i="2" s="1"/>
  <c r="AY100" i="1"/>
  <c r="AX100"/>
  <c r="AW100"/>
  <c r="AV100"/>
  <c r="AU100"/>
  <c r="AT100"/>
  <c r="BB100" i="2" s="1"/>
  <c r="AY99" i="1"/>
  <c r="AX99"/>
  <c r="AW99"/>
  <c r="AV99"/>
  <c r="AU99"/>
  <c r="AT99"/>
  <c r="BB99" i="2" s="1"/>
  <c r="AY98" i="1"/>
  <c r="AX98"/>
  <c r="AW98"/>
  <c r="AV98"/>
  <c r="AU98"/>
  <c r="AT98"/>
  <c r="BB98" i="2" s="1"/>
  <c r="AY97" i="1"/>
  <c r="AX97"/>
  <c r="AW97"/>
  <c r="AV97"/>
  <c r="AU97"/>
  <c r="AT97"/>
  <c r="BB97" i="2" s="1"/>
  <c r="AY96" i="1"/>
  <c r="AX96"/>
  <c r="AW96"/>
  <c r="AV96"/>
  <c r="AU96"/>
  <c r="AT96"/>
  <c r="BB96" i="2" s="1"/>
  <c r="AY95" i="1"/>
  <c r="AX95"/>
  <c r="AW95"/>
  <c r="AV95"/>
  <c r="AU95"/>
  <c r="AT95"/>
  <c r="BB95" i="2" s="1"/>
  <c r="AY94" i="1"/>
  <c r="AX94"/>
  <c r="AW94"/>
  <c r="AV94"/>
  <c r="AU94"/>
  <c r="AT94"/>
  <c r="BB94" i="2" s="1"/>
  <c r="AY93" i="1"/>
  <c r="AX93"/>
  <c r="AW93"/>
  <c r="AV93"/>
  <c r="AU93"/>
  <c r="AT93"/>
  <c r="BB93" i="2" s="1"/>
  <c r="AY92" i="1"/>
  <c r="AX92"/>
  <c r="AW92"/>
  <c r="AV92"/>
  <c r="AU92"/>
  <c r="AT92"/>
  <c r="BB92" i="2" s="1"/>
  <c r="AY91" i="1"/>
  <c r="AX91"/>
  <c r="AW91"/>
  <c r="AV91"/>
  <c r="AU91"/>
  <c r="AT91"/>
  <c r="BB91" i="2" s="1"/>
  <c r="AY90" i="1"/>
  <c r="AX90"/>
  <c r="AW90"/>
  <c r="AV90"/>
  <c r="AU90"/>
  <c r="AT90"/>
  <c r="BB90" i="2" s="1"/>
  <c r="AY89" i="1"/>
  <c r="AX89"/>
  <c r="AW89"/>
  <c r="AV89"/>
  <c r="AU89"/>
  <c r="AT89"/>
  <c r="BB89" i="2" s="1"/>
  <c r="AY88" i="1"/>
  <c r="AX88"/>
  <c r="AW88"/>
  <c r="AV88"/>
  <c r="AU88"/>
  <c r="AT88"/>
  <c r="BB88" i="2" s="1"/>
  <c r="AY87" i="1"/>
  <c r="AX87"/>
  <c r="AW87"/>
  <c r="AV87"/>
  <c r="AU87"/>
  <c r="AT87"/>
  <c r="BB87" i="2" s="1"/>
  <c r="AY86" i="1"/>
  <c r="AX86"/>
  <c r="AW86"/>
  <c r="AV86"/>
  <c r="AU86"/>
  <c r="AT86"/>
  <c r="BB86" i="2" s="1"/>
  <c r="AY85" i="1"/>
  <c r="AX85"/>
  <c r="AW85"/>
  <c r="AV85"/>
  <c r="AU85"/>
  <c r="AT85"/>
  <c r="BB85" i="2" s="1"/>
  <c r="AY84" i="1"/>
  <c r="AX84"/>
  <c r="AW84"/>
  <c r="AV84"/>
  <c r="AU84"/>
  <c r="AT84"/>
  <c r="BB84" i="2" s="1"/>
  <c r="AY83" i="1"/>
  <c r="AX83"/>
  <c r="AW83"/>
  <c r="AV83"/>
  <c r="AU83"/>
  <c r="AT83"/>
  <c r="BB83" i="2" s="1"/>
  <c r="AY82" i="1"/>
  <c r="AX82"/>
  <c r="AW82"/>
  <c r="AV82"/>
  <c r="AU82"/>
  <c r="AT82"/>
  <c r="BB82" i="2" s="1"/>
  <c r="AY81" i="1"/>
  <c r="AX81"/>
  <c r="AW81"/>
  <c r="AV81"/>
  <c r="AU81"/>
  <c r="AT81"/>
  <c r="BB81" i="2" s="1"/>
  <c r="AY80" i="1"/>
  <c r="AX80"/>
  <c r="AW80"/>
  <c r="AV80"/>
  <c r="AU80"/>
  <c r="AT80"/>
  <c r="BB80" i="2" s="1"/>
  <c r="AY79" i="1"/>
  <c r="AX79"/>
  <c r="AW79"/>
  <c r="AV79"/>
  <c r="AU79"/>
  <c r="AT79"/>
  <c r="BB79" i="2" s="1"/>
  <c r="AY78" i="1"/>
  <c r="AX78"/>
  <c r="AW78"/>
  <c r="AV78"/>
  <c r="AU78"/>
  <c r="AT78"/>
  <c r="BB78" i="2" s="1"/>
  <c r="AY77" i="1"/>
  <c r="AX77"/>
  <c r="AW77"/>
  <c r="AV77"/>
  <c r="AU77"/>
  <c r="AT77"/>
  <c r="BB77" i="2" s="1"/>
  <c r="AY76" i="1"/>
  <c r="AX76"/>
  <c r="AW76"/>
  <c r="AV76"/>
  <c r="AU76"/>
  <c r="AT76"/>
  <c r="BB76" i="2" s="1"/>
  <c r="AY75" i="1"/>
  <c r="AX75"/>
  <c r="AW75"/>
  <c r="AV75"/>
  <c r="AU75"/>
  <c r="AT75"/>
  <c r="BB75" i="2" s="1"/>
  <c r="AY74" i="1"/>
  <c r="AX74"/>
  <c r="AW74"/>
  <c r="AV74"/>
  <c r="AU74"/>
  <c r="AT74"/>
  <c r="BB74" i="2" s="1"/>
  <c r="AY73" i="1"/>
  <c r="AX73"/>
  <c r="AW73"/>
  <c r="AV73"/>
  <c r="AU73"/>
  <c r="AT73"/>
  <c r="BB73" i="2" s="1"/>
  <c r="AY72" i="1"/>
  <c r="AX72"/>
  <c r="AW72"/>
  <c r="AV72"/>
  <c r="AU72"/>
  <c r="AT72"/>
  <c r="BB72" i="2" s="1"/>
  <c r="AY71" i="1"/>
  <c r="AX71"/>
  <c r="AW71"/>
  <c r="AV71"/>
  <c r="AU71"/>
  <c r="AT71"/>
  <c r="BB71" i="2" s="1"/>
  <c r="AY70" i="1"/>
  <c r="AX70"/>
  <c r="AW70"/>
  <c r="AV70"/>
  <c r="AU70"/>
  <c r="AT70"/>
  <c r="BB70" i="2" s="1"/>
  <c r="AY69" i="1"/>
  <c r="AX69"/>
  <c r="AW69"/>
  <c r="AV69"/>
  <c r="AU69"/>
  <c r="AT69"/>
  <c r="BB69" i="2" s="1"/>
  <c r="AY68" i="1"/>
  <c r="AX68"/>
  <c r="AW68"/>
  <c r="AV68"/>
  <c r="AU68"/>
  <c r="AT68"/>
  <c r="BB68" i="2" s="1"/>
  <c r="AY67" i="1"/>
  <c r="AX67"/>
  <c r="AW67"/>
  <c r="AV67"/>
  <c r="AU67"/>
  <c r="AT67"/>
  <c r="BB67" i="2" s="1"/>
  <c r="AY66" i="1"/>
  <c r="AX66"/>
  <c r="AW66"/>
  <c r="AV66"/>
  <c r="AU66"/>
  <c r="AT66"/>
  <c r="BB66" i="2" s="1"/>
  <c r="AY65" i="1"/>
  <c r="AX65"/>
  <c r="AW65"/>
  <c r="AV65"/>
  <c r="AU65"/>
  <c r="AT65"/>
  <c r="BB65" i="2" s="1"/>
  <c r="AY64" i="1"/>
  <c r="AX64"/>
  <c r="AW64"/>
  <c r="AV64"/>
  <c r="AU64"/>
  <c r="AT64"/>
  <c r="BB64" i="2" s="1"/>
  <c r="AY63" i="1"/>
  <c r="AX63"/>
  <c r="AW63"/>
  <c r="AV63"/>
  <c r="AU63"/>
  <c r="AT63"/>
  <c r="BB63" i="2" s="1"/>
  <c r="AY62" i="1"/>
  <c r="AX62"/>
  <c r="AW62"/>
  <c r="AV62"/>
  <c r="AU62"/>
  <c r="AT62"/>
  <c r="BB62" i="2" s="1"/>
  <c r="AY61" i="1"/>
  <c r="AX61"/>
  <c r="AW61"/>
  <c r="AV61"/>
  <c r="AU61"/>
  <c r="AT61"/>
  <c r="BB61" i="2" s="1"/>
  <c r="AY60" i="1"/>
  <c r="AX60"/>
  <c r="AW60"/>
  <c r="AV60"/>
  <c r="AU60"/>
  <c r="AT60"/>
  <c r="BB60" i="2" s="1"/>
  <c r="AY59" i="1"/>
  <c r="AX59"/>
  <c r="AW59"/>
  <c r="AV59"/>
  <c r="AU59"/>
  <c r="AT59"/>
  <c r="BB59" i="2" s="1"/>
  <c r="AY58" i="1"/>
  <c r="AX58"/>
  <c r="AW58"/>
  <c r="AV58"/>
  <c r="AU58"/>
  <c r="AT58"/>
  <c r="BB58" i="2" s="1"/>
  <c r="AY57" i="1"/>
  <c r="AX57"/>
  <c r="AW57"/>
  <c r="AV57"/>
  <c r="AU57"/>
  <c r="AT57"/>
  <c r="BB57" i="2" s="1"/>
  <c r="AY56" i="1"/>
  <c r="AX56"/>
  <c r="AW56"/>
  <c r="AV56"/>
  <c r="AU56"/>
  <c r="AT56"/>
  <c r="BB56" i="2" s="1"/>
  <c r="AY55" i="1"/>
  <c r="AX55"/>
  <c r="AW55"/>
  <c r="AV55"/>
  <c r="AU55"/>
  <c r="AT55"/>
  <c r="BB55" i="2" s="1"/>
  <c r="AY54" i="1"/>
  <c r="AX54"/>
  <c r="AW54"/>
  <c r="AV54"/>
  <c r="AU54"/>
  <c r="AT54"/>
  <c r="BB54" i="2" s="1"/>
  <c r="AY53" i="1"/>
  <c r="AX53"/>
  <c r="AW53"/>
  <c r="AV53"/>
  <c r="AU53"/>
  <c r="AT53"/>
  <c r="BB53" i="2" s="1"/>
  <c r="AY52" i="1"/>
  <c r="AX52"/>
  <c r="AW52"/>
  <c r="AV52"/>
  <c r="AU52"/>
  <c r="AT52"/>
  <c r="BB52" i="2" s="1"/>
  <c r="AY51" i="1"/>
  <c r="AX51"/>
  <c r="AW51"/>
  <c r="AV51"/>
  <c r="AU51"/>
  <c r="AT51"/>
  <c r="BB51" i="2" s="1"/>
  <c r="AY50" i="1"/>
  <c r="AX50"/>
  <c r="AW50"/>
  <c r="AV50"/>
  <c r="AU50"/>
  <c r="AT50"/>
  <c r="BB50" i="2" s="1"/>
  <c r="AY49" i="1"/>
  <c r="AX49"/>
  <c r="AW49"/>
  <c r="AV49"/>
  <c r="AU49"/>
  <c r="AT49"/>
  <c r="BB49" i="2" s="1"/>
  <c r="AY48" i="1"/>
  <c r="AX48"/>
  <c r="AW48"/>
  <c r="AV48"/>
  <c r="AU48"/>
  <c r="AT48"/>
  <c r="BB48" i="2" s="1"/>
  <c r="AY47" i="1"/>
  <c r="AX47"/>
  <c r="AW47"/>
  <c r="AV47"/>
  <c r="AU47"/>
  <c r="AT47"/>
  <c r="AY46"/>
  <c r="AX46"/>
  <c r="AW46"/>
  <c r="AV46"/>
  <c r="AU46"/>
  <c r="AT46"/>
  <c r="AY45"/>
  <c r="AX45"/>
  <c r="AW45"/>
  <c r="AV45"/>
  <c r="AU45"/>
  <c r="AT45"/>
  <c r="AY44"/>
  <c r="AX44"/>
  <c r="AW44"/>
  <c r="AV44"/>
  <c r="AU44"/>
  <c r="AT44"/>
  <c r="AY43"/>
  <c r="AX43"/>
  <c r="AW43"/>
  <c r="AV43"/>
  <c r="AU43"/>
  <c r="AT43"/>
  <c r="AY42"/>
  <c r="AX42"/>
  <c r="AW42"/>
  <c r="AV42"/>
  <c r="AU42"/>
  <c r="AT42"/>
  <c r="AY41"/>
  <c r="AX41"/>
  <c r="AW41"/>
  <c r="AV41"/>
  <c r="AU41"/>
  <c r="AT41"/>
  <c r="AY40"/>
  <c r="AX40"/>
  <c r="AW40"/>
  <c r="AV40"/>
  <c r="AU40"/>
  <c r="AT40"/>
  <c r="AY39"/>
  <c r="AX39"/>
  <c r="AW39"/>
  <c r="AV39"/>
  <c r="AU39"/>
  <c r="AT39"/>
  <c r="AY38"/>
  <c r="AX38"/>
  <c r="AW38"/>
  <c r="AV38"/>
  <c r="AU38"/>
  <c r="AT38"/>
  <c r="AY37"/>
  <c r="AX37"/>
  <c r="AW37"/>
  <c r="AV37"/>
  <c r="AU37"/>
  <c r="AT37"/>
  <c r="AY36"/>
  <c r="AX36"/>
  <c r="AW36"/>
  <c r="AV36"/>
  <c r="AU36"/>
  <c r="AT36"/>
  <c r="AY35"/>
  <c r="AX35"/>
  <c r="AW35"/>
  <c r="AV35"/>
  <c r="AU35"/>
  <c r="AT35"/>
  <c r="AY34"/>
  <c r="AX34"/>
  <c r="AW34"/>
  <c r="AV34"/>
  <c r="AU34"/>
  <c r="AT34"/>
  <c r="AY33"/>
  <c r="AX33"/>
  <c r="AW33"/>
  <c r="AV33"/>
  <c r="AU33"/>
  <c r="AT33"/>
  <c r="AY32"/>
  <c r="AX32"/>
  <c r="AW32"/>
  <c r="AV32"/>
  <c r="AU32"/>
  <c r="AT32"/>
  <c r="AY31"/>
  <c r="AX31"/>
  <c r="AW31"/>
  <c r="AV31"/>
  <c r="AU31"/>
  <c r="AT31"/>
  <c r="AY30"/>
  <c r="AX30"/>
  <c r="AW30"/>
  <c r="AV30"/>
  <c r="AU30"/>
  <c r="AT30"/>
  <c r="BB30" s="1"/>
  <c r="AY29"/>
  <c r="AX29"/>
  <c r="AW29"/>
  <c r="AV29"/>
  <c r="AU29"/>
  <c r="AT29"/>
  <c r="BB29" s="1"/>
  <c r="AY28"/>
  <c r="AX28"/>
  <c r="AW28"/>
  <c r="AV28"/>
  <c r="AU28"/>
  <c r="AT28"/>
  <c r="BB28" s="1"/>
  <c r="AY27"/>
  <c r="AX27"/>
  <c r="AW27"/>
  <c r="AV27"/>
  <c r="AU27"/>
  <c r="AT27"/>
  <c r="BB27" s="1"/>
  <c r="AY26"/>
  <c r="AX26"/>
  <c r="AW26"/>
  <c r="AV26"/>
  <c r="AU26"/>
  <c r="AT26"/>
  <c r="BB26" s="1"/>
  <c r="AY25"/>
  <c r="AX25"/>
  <c r="AW25"/>
  <c r="AV25"/>
  <c r="AU25"/>
  <c r="AT25"/>
  <c r="BB25" s="1"/>
  <c r="AY24"/>
  <c r="AX24"/>
  <c r="AW24"/>
  <c r="AV24"/>
  <c r="AU24"/>
  <c r="AT24"/>
  <c r="BB24" s="1"/>
  <c r="AY23"/>
  <c r="AX23"/>
  <c r="AW23"/>
  <c r="AV23"/>
  <c r="AU23"/>
  <c r="AT23"/>
  <c r="BB23" s="1"/>
  <c r="AY22"/>
  <c r="AX22"/>
  <c r="AW22"/>
  <c r="AV22"/>
  <c r="AU22"/>
  <c r="AT22"/>
  <c r="BB22" s="1"/>
  <c r="AY21"/>
  <c r="AX21"/>
  <c r="AW21"/>
  <c r="AV21"/>
  <c r="AU21"/>
  <c r="AT21"/>
  <c r="BB21" s="1"/>
  <c r="AY20"/>
  <c r="AX20"/>
  <c r="AW20"/>
  <c r="AV20"/>
  <c r="AU20"/>
  <c r="AT20"/>
  <c r="BB20" s="1"/>
  <c r="AY19"/>
  <c r="AX19"/>
  <c r="AW19"/>
  <c r="AV19"/>
  <c r="AU19"/>
  <c r="AT19"/>
  <c r="BB19" s="1"/>
  <c r="AY18"/>
  <c r="AX18"/>
  <c r="AW18"/>
  <c r="AV18"/>
  <c r="AU18"/>
  <c r="AT18"/>
  <c r="BB18" s="1"/>
  <c r="AY17"/>
  <c r="AX17"/>
  <c r="AW17"/>
  <c r="AV17"/>
  <c r="AU17"/>
  <c r="AT17"/>
  <c r="BB17" s="1"/>
  <c r="AY16"/>
  <c r="AX16"/>
  <c r="AW16"/>
  <c r="AV16"/>
  <c r="AU16"/>
  <c r="AT16"/>
  <c r="BB16" s="1"/>
  <c r="AY15"/>
  <c r="AX15"/>
  <c r="AW15"/>
  <c r="AV15"/>
  <c r="AU15"/>
  <c r="AT15"/>
  <c r="BB15" s="1"/>
  <c r="AY14"/>
  <c r="AX14"/>
  <c r="AW14"/>
  <c r="AV14"/>
  <c r="AU14"/>
  <c r="AT14"/>
  <c r="BB14" s="1"/>
  <c r="AY13"/>
  <c r="AX13"/>
  <c r="AW13"/>
  <c r="AV13"/>
  <c r="AU13"/>
  <c r="AT13"/>
  <c r="BB13" s="1"/>
  <c r="AY12"/>
  <c r="AX12"/>
  <c r="AW12"/>
  <c r="AV12"/>
  <c r="AU12"/>
  <c r="AT12"/>
  <c r="BB12" s="1"/>
  <c r="AY11"/>
  <c r="AX11"/>
  <c r="AW11"/>
  <c r="AV11"/>
  <c r="AU11"/>
  <c r="AT11"/>
  <c r="BB11" s="1"/>
  <c r="AY10"/>
  <c r="AX10"/>
  <c r="AW10"/>
  <c r="AV10"/>
  <c r="AU10"/>
  <c r="AT10"/>
  <c r="BB10" s="1"/>
  <c r="AY9"/>
  <c r="AX9"/>
  <c r="AW9"/>
  <c r="AV9"/>
  <c r="AU9"/>
  <c r="AT9"/>
  <c r="BB9" s="1"/>
  <c r="AY8"/>
  <c r="AX8"/>
  <c r="AW8"/>
  <c r="AV8"/>
  <c r="AU8"/>
  <c r="AT8"/>
  <c r="BB8" s="1"/>
  <c r="AK94"/>
  <c r="AL106"/>
  <c r="AK106"/>
  <c r="AL105"/>
  <c r="AK105"/>
  <c r="AL104"/>
  <c r="AK104"/>
  <c r="AL103"/>
  <c r="AK103"/>
  <c r="AL102"/>
  <c r="AK102"/>
  <c r="AL101"/>
  <c r="AK101"/>
  <c r="AL100"/>
  <c r="AK100"/>
  <c r="AL99"/>
  <c r="AK99"/>
  <c r="AL98"/>
  <c r="AK98"/>
  <c r="AL97"/>
  <c r="AK97"/>
  <c r="AL96"/>
  <c r="AK96"/>
  <c r="AL95"/>
  <c r="AK95"/>
  <c r="AL94"/>
  <c r="AL93"/>
  <c r="AK93"/>
  <c r="AL92"/>
  <c r="AK92"/>
  <c r="AL91"/>
  <c r="AK91"/>
  <c r="AL90"/>
  <c r="AK90"/>
  <c r="AL89"/>
  <c r="AK89"/>
  <c r="AL88"/>
  <c r="AK88"/>
  <c r="AL87"/>
  <c r="AK87"/>
  <c r="AL86"/>
  <c r="AK86"/>
  <c r="AL85"/>
  <c r="AK85"/>
  <c r="AL84"/>
  <c r="AK84"/>
  <c r="AL83"/>
  <c r="AK83"/>
  <c r="AL82"/>
  <c r="AK82"/>
  <c r="AL81"/>
  <c r="AK81"/>
  <c r="AL80"/>
  <c r="AK80"/>
  <c r="AL79"/>
  <c r="AK79"/>
  <c r="AL78"/>
  <c r="AK78"/>
  <c r="AL77"/>
  <c r="AK77"/>
  <c r="AL76"/>
  <c r="AK76"/>
  <c r="AL75"/>
  <c r="AK75"/>
  <c r="AL74"/>
  <c r="AK74"/>
  <c r="AL73"/>
  <c r="AK73"/>
  <c r="AL72"/>
  <c r="AK72"/>
  <c r="AL71"/>
  <c r="AK71"/>
  <c r="AL70"/>
  <c r="AK70"/>
  <c r="AL69"/>
  <c r="AK69"/>
  <c r="AL68"/>
  <c r="AK68"/>
  <c r="AL67"/>
  <c r="AK67"/>
  <c r="AL66"/>
  <c r="AK66"/>
  <c r="AL65"/>
  <c r="AK65"/>
  <c r="AL64"/>
  <c r="AK64"/>
  <c r="AL63"/>
  <c r="AK63"/>
  <c r="AL62"/>
  <c r="AK62"/>
  <c r="AL61"/>
  <c r="AK61"/>
  <c r="AL60"/>
  <c r="AK60"/>
  <c r="AL59"/>
  <c r="AK59"/>
  <c r="AL58"/>
  <c r="AK58"/>
  <c r="AL57"/>
  <c r="AK57"/>
  <c r="AL56"/>
  <c r="AK56"/>
  <c r="AL55"/>
  <c r="AK55"/>
  <c r="AL54"/>
  <c r="AK54"/>
  <c r="AL53"/>
  <c r="AK53"/>
  <c r="AL52"/>
  <c r="AK52"/>
  <c r="AL51"/>
  <c r="AK51"/>
  <c r="AL50"/>
  <c r="AK50"/>
  <c r="AL49"/>
  <c r="AK49"/>
  <c r="AL48"/>
  <c r="AK48"/>
  <c r="AL47"/>
  <c r="AK47"/>
  <c r="AL46"/>
  <c r="AK46"/>
  <c r="AL45"/>
  <c r="AK45"/>
  <c r="AL44"/>
  <c r="AK44"/>
  <c r="AL43"/>
  <c r="AK43"/>
  <c r="AL42"/>
  <c r="AK42"/>
  <c r="AL41"/>
  <c r="AK41"/>
  <c r="AL40"/>
  <c r="AK40"/>
  <c r="AL39"/>
  <c r="AK39"/>
  <c r="AL38"/>
  <c r="AK38"/>
  <c r="AL37"/>
  <c r="AK37"/>
  <c r="AL36"/>
  <c r="AK36"/>
  <c r="AL35"/>
  <c r="AK35"/>
  <c r="AL34"/>
  <c r="AK34"/>
  <c r="AL33"/>
  <c r="AK33"/>
  <c r="AL32"/>
  <c r="AK32"/>
  <c r="AL31"/>
  <c r="AK31"/>
  <c r="AL30"/>
  <c r="AK30"/>
  <c r="AL29"/>
  <c r="AK29"/>
  <c r="AL28"/>
  <c r="AK28"/>
  <c r="AL27"/>
  <c r="AK27"/>
  <c r="AL26"/>
  <c r="AK26"/>
  <c r="AL25"/>
  <c r="AK25"/>
  <c r="AL24"/>
  <c r="AK24"/>
  <c r="AL23"/>
  <c r="AK23"/>
  <c r="AL22"/>
  <c r="AK22"/>
  <c r="AL21"/>
  <c r="AK21"/>
  <c r="AL20"/>
  <c r="AK20"/>
  <c r="AL19"/>
  <c r="AK19"/>
  <c r="AL18"/>
  <c r="AK18"/>
  <c r="AL17"/>
  <c r="AK17"/>
  <c r="AL16"/>
  <c r="AK16"/>
  <c r="AM16" s="1"/>
  <c r="J16" s="1"/>
  <c r="AL15"/>
  <c r="AK15"/>
  <c r="AM15" s="1"/>
  <c r="J15" s="1"/>
  <c r="AL14"/>
  <c r="AK14"/>
  <c r="AM14" s="1"/>
  <c r="J14" s="1"/>
  <c r="AL13"/>
  <c r="AK13"/>
  <c r="AM13" s="1"/>
  <c r="J13" s="1"/>
  <c r="AL12"/>
  <c r="AK12"/>
  <c r="AM12" s="1"/>
  <c r="J12" s="1"/>
  <c r="AL11"/>
  <c r="AK11"/>
  <c r="AM11" s="1"/>
  <c r="J11" s="1"/>
  <c r="AL10"/>
  <c r="AK10"/>
  <c r="AL9"/>
  <c r="AK9"/>
  <c r="AL8"/>
  <c r="AK8"/>
  <c r="AM8" s="1"/>
  <c r="J8" s="1"/>
  <c r="AL7"/>
  <c r="AK7"/>
  <c r="AA106"/>
  <c r="Z106"/>
  <c r="AA105"/>
  <c r="Z105"/>
  <c r="AA104"/>
  <c r="Z104"/>
  <c r="AA103"/>
  <c r="Z103"/>
  <c r="AA102"/>
  <c r="Z102"/>
  <c r="AA101"/>
  <c r="Z101"/>
  <c r="AA100"/>
  <c r="Z100"/>
  <c r="AA99"/>
  <c r="Z99"/>
  <c r="AA98"/>
  <c r="Z98"/>
  <c r="AA97"/>
  <c r="Z97"/>
  <c r="AA96"/>
  <c r="Z96"/>
  <c r="AA95"/>
  <c r="Z95"/>
  <c r="AA94"/>
  <c r="Z94"/>
  <c r="AA93"/>
  <c r="Z93"/>
  <c r="AA92"/>
  <c r="Z92"/>
  <c r="AA91"/>
  <c r="Z91"/>
  <c r="AA90"/>
  <c r="Z90"/>
  <c r="AA89"/>
  <c r="Z89"/>
  <c r="AA88"/>
  <c r="Z88"/>
  <c r="AA87"/>
  <c r="Z87"/>
  <c r="AA86"/>
  <c r="Z86"/>
  <c r="AA85"/>
  <c r="Z85"/>
  <c r="AA84"/>
  <c r="Z84"/>
  <c r="AA83"/>
  <c r="Z83"/>
  <c r="AA82"/>
  <c r="Z82"/>
  <c r="AA81"/>
  <c r="Z81"/>
  <c r="AA80"/>
  <c r="Z80"/>
  <c r="AA79"/>
  <c r="Z79"/>
  <c r="AA78"/>
  <c r="Z78"/>
  <c r="AA77"/>
  <c r="Z77"/>
  <c r="AA76"/>
  <c r="Z76"/>
  <c r="AA75"/>
  <c r="Z75"/>
  <c r="AA74"/>
  <c r="Z74"/>
  <c r="AA73"/>
  <c r="Z73"/>
  <c r="AA72"/>
  <c r="Z72"/>
  <c r="AA71"/>
  <c r="Z71"/>
  <c r="AA70"/>
  <c r="Z70"/>
  <c r="AA69"/>
  <c r="Z69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51"/>
  <c r="Z51"/>
  <c r="AA50"/>
  <c r="Z50"/>
  <c r="AA49"/>
  <c r="Z49"/>
  <c r="AA48"/>
  <c r="Z48"/>
  <c r="AA47"/>
  <c r="Z47"/>
  <c r="AA46"/>
  <c r="Z46"/>
  <c r="AA45"/>
  <c r="Z45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5"/>
  <c r="Z35"/>
  <c r="AA34"/>
  <c r="Z34"/>
  <c r="AA33"/>
  <c r="Z33"/>
  <c r="AA32"/>
  <c r="Z32"/>
  <c r="AA31"/>
  <c r="Z31"/>
  <c r="AA30"/>
  <c r="Z30"/>
  <c r="AA29"/>
  <c r="Z29"/>
  <c r="AA28"/>
  <c r="Z28"/>
  <c r="AA27"/>
  <c r="Z27"/>
  <c r="AA26"/>
  <c r="Z26"/>
  <c r="AA25"/>
  <c r="Z25"/>
  <c r="AA24"/>
  <c r="Z24"/>
  <c r="AA23"/>
  <c r="Z23"/>
  <c r="AA22"/>
  <c r="Z22"/>
  <c r="AA21"/>
  <c r="Z21"/>
  <c r="AA20"/>
  <c r="Z20"/>
  <c r="AA19"/>
  <c r="Z19"/>
  <c r="AA18"/>
  <c r="Z18"/>
  <c r="AA17"/>
  <c r="Z17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AJ15" s="1"/>
  <c r="Y14"/>
  <c r="Y13"/>
  <c r="Y12"/>
  <c r="Y11"/>
  <c r="AJ11" s="1"/>
  <c r="Y10"/>
  <c r="Y9"/>
  <c r="Y8"/>
  <c r="Y7"/>
  <c r="Z7"/>
  <c r="AA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R31" s="1"/>
  <c r="O30"/>
  <c r="R30" s="1"/>
  <c r="O29"/>
  <c r="R29" s="1"/>
  <c r="O28"/>
  <c r="R28" s="1"/>
  <c r="O27"/>
  <c r="R27" s="1"/>
  <c r="O26"/>
  <c r="R26" s="1"/>
  <c r="O25"/>
  <c r="R25" s="1"/>
  <c r="O24"/>
  <c r="R24" s="1"/>
  <c r="O23"/>
  <c r="R23" s="1"/>
  <c r="O22"/>
  <c r="R22" s="1"/>
  <c r="O21"/>
  <c r="R21" s="1"/>
  <c r="O20"/>
  <c r="R20" s="1"/>
  <c r="O19"/>
  <c r="R19" s="1"/>
  <c r="O18"/>
  <c r="O17"/>
  <c r="R17" s="1"/>
  <c r="O16"/>
  <c r="R16" s="1"/>
  <c r="O15"/>
  <c r="R15" s="1"/>
  <c r="O14"/>
  <c r="R14" s="1"/>
  <c r="O13"/>
  <c r="R13" s="1"/>
  <c r="O12"/>
  <c r="R12" s="1"/>
  <c r="O11"/>
  <c r="R11" s="1"/>
  <c r="O10"/>
  <c r="R10" s="1"/>
  <c r="O9"/>
  <c r="R9" s="1"/>
  <c r="O8"/>
  <c r="R8" s="1"/>
  <c r="O7"/>
  <c r="P7" s="1"/>
  <c r="R18" i="2" l="1"/>
  <c r="AM10"/>
  <c r="J10" s="1"/>
  <c r="AJ10" s="1"/>
  <c r="AM42"/>
  <c r="J42" s="1"/>
  <c r="AM8"/>
  <c r="J8" s="1"/>
  <c r="AM44"/>
  <c r="J44" s="1"/>
  <c r="AM72"/>
  <c r="J72" s="1"/>
  <c r="AM74"/>
  <c r="J74" s="1"/>
  <c r="AM76"/>
  <c r="J76" s="1"/>
  <c r="AM78"/>
  <c r="J78" s="1"/>
  <c r="AM80"/>
  <c r="J80" s="1"/>
  <c r="AM82"/>
  <c r="J82" s="1"/>
  <c r="AM84"/>
  <c r="J84" s="1"/>
  <c r="AM7" i="1"/>
  <c r="J7" s="1"/>
  <c r="AJ7" s="1"/>
  <c r="K9" i="2"/>
  <c r="AB9" s="1"/>
  <c r="K7"/>
  <c r="AB7" s="1"/>
  <c r="AM23"/>
  <c r="J23" s="1"/>
  <c r="AM25"/>
  <c r="J25" s="1"/>
  <c r="AM27"/>
  <c r="J27" s="1"/>
  <c r="AJ27" s="1"/>
  <c r="AM29"/>
  <c r="J29" s="1"/>
  <c r="AM31"/>
  <c r="J31" s="1"/>
  <c r="AJ31" s="1"/>
  <c r="AM33"/>
  <c r="J33" s="1"/>
  <c r="AM35"/>
  <c r="J35" s="1"/>
  <c r="AJ35" s="1"/>
  <c r="AM37"/>
  <c r="J37" s="1"/>
  <c r="AM39"/>
  <c r="J39" s="1"/>
  <c r="AJ39" s="1"/>
  <c r="AM41"/>
  <c r="J41" s="1"/>
  <c r="AM43"/>
  <c r="J43" s="1"/>
  <c r="AJ43" s="1"/>
  <c r="AM71"/>
  <c r="J71" s="1"/>
  <c r="AM73"/>
  <c r="J73" s="1"/>
  <c r="AM75"/>
  <c r="J75" s="1"/>
  <c r="AM77"/>
  <c r="J77" s="1"/>
  <c r="AM79"/>
  <c r="J79" s="1"/>
  <c r="AM81"/>
  <c r="J81" s="1"/>
  <c r="AM83"/>
  <c r="J83" s="1"/>
  <c r="AM85"/>
  <c r="J85" s="1"/>
  <c r="AM12"/>
  <c r="J12" s="1"/>
  <c r="AM14"/>
  <c r="J14" s="1"/>
  <c r="AJ14" s="1"/>
  <c r="AM24"/>
  <c r="J24" s="1"/>
  <c r="AM28"/>
  <c r="J28" s="1"/>
  <c r="AJ28" s="1"/>
  <c r="AM30"/>
  <c r="J30" s="1"/>
  <c r="AM32"/>
  <c r="J32" s="1"/>
  <c r="AJ32" s="1"/>
  <c r="AM86"/>
  <c r="J86" s="1"/>
  <c r="AZ8"/>
  <c r="BA9"/>
  <c r="AZ10"/>
  <c r="BA11"/>
  <c r="AZ12"/>
  <c r="BA13"/>
  <c r="AZ14"/>
  <c r="BA15"/>
  <c r="BA16"/>
  <c r="BA17"/>
  <c r="BA18"/>
  <c r="BA19"/>
  <c r="BA20"/>
  <c r="BA21"/>
  <c r="BA22"/>
  <c r="BA23"/>
  <c r="BA24"/>
  <c r="BA7"/>
  <c r="AJ25"/>
  <c r="AJ29"/>
  <c r="AJ33"/>
  <c r="AJ37"/>
  <c r="AJ41"/>
  <c r="AJ73"/>
  <c r="AJ75"/>
  <c r="AJ77"/>
  <c r="AJ79"/>
  <c r="AJ81"/>
  <c r="AJ83"/>
  <c r="AJ85"/>
  <c r="AJ106"/>
  <c r="AJ26"/>
  <c r="AJ30"/>
  <c r="AJ34"/>
  <c r="AJ36"/>
  <c r="AJ38"/>
  <c r="AJ40"/>
  <c r="AJ42"/>
  <c r="AJ44"/>
  <c r="AJ72"/>
  <c r="AJ74"/>
  <c r="AJ76"/>
  <c r="AJ78"/>
  <c r="AJ80"/>
  <c r="AJ82"/>
  <c r="AJ84"/>
  <c r="AJ86"/>
  <c r="R33" i="1"/>
  <c r="R33" i="2"/>
  <c r="P33"/>
  <c r="R37" i="1"/>
  <c r="R37" i="2"/>
  <c r="P37"/>
  <c r="R41" i="1"/>
  <c r="R41" i="2"/>
  <c r="P41"/>
  <c r="R43" i="1"/>
  <c r="R43" i="2"/>
  <c r="P43"/>
  <c r="R47" i="1"/>
  <c r="R47" i="2"/>
  <c r="P47"/>
  <c r="R51" i="1"/>
  <c r="R51" i="2"/>
  <c r="P51"/>
  <c r="R55" i="1"/>
  <c r="R55" i="2"/>
  <c r="P55"/>
  <c r="R59" i="1"/>
  <c r="R59" i="2"/>
  <c r="P59"/>
  <c r="R63" i="1"/>
  <c r="R63" i="2"/>
  <c r="P63"/>
  <c r="R67" i="1"/>
  <c r="R67" i="2"/>
  <c r="P67"/>
  <c r="R71" i="1"/>
  <c r="R71" i="2"/>
  <c r="P71"/>
  <c r="R75" i="1"/>
  <c r="P75" i="2"/>
  <c r="R75"/>
  <c r="R79" i="1"/>
  <c r="R79" i="2"/>
  <c r="P79"/>
  <c r="R83" i="1"/>
  <c r="R83" i="2"/>
  <c r="P83"/>
  <c r="R85" i="1"/>
  <c r="R85" i="2"/>
  <c r="P85"/>
  <c r="R89" i="1"/>
  <c r="R89" i="2"/>
  <c r="P89"/>
  <c r="R91" i="1"/>
  <c r="R91" i="2"/>
  <c r="P91"/>
  <c r="R93" i="1"/>
  <c r="R93" i="2"/>
  <c r="P93"/>
  <c r="R95" i="1"/>
  <c r="R95" i="2"/>
  <c r="P95"/>
  <c r="R97" i="1"/>
  <c r="R97" i="2"/>
  <c r="P97"/>
  <c r="R99" i="1"/>
  <c r="R99" i="2"/>
  <c r="P99"/>
  <c r="R101" i="1"/>
  <c r="R101" i="2"/>
  <c r="P101"/>
  <c r="R103" i="1"/>
  <c r="R103" i="2"/>
  <c r="P103"/>
  <c r="R105" i="1"/>
  <c r="R105" i="2"/>
  <c r="P105"/>
  <c r="R32" i="1"/>
  <c r="R32" i="2"/>
  <c r="P32"/>
  <c r="R34" i="1"/>
  <c r="R34" i="2"/>
  <c r="P34"/>
  <c r="R36" i="1"/>
  <c r="R36" i="2"/>
  <c r="P36"/>
  <c r="R38" i="1"/>
  <c r="R38" i="2"/>
  <c r="P38"/>
  <c r="R40" i="1"/>
  <c r="R40" i="2"/>
  <c r="P40"/>
  <c r="R42" i="1"/>
  <c r="R42" i="2"/>
  <c r="P42"/>
  <c r="R44" i="1"/>
  <c r="R44" i="2"/>
  <c r="P44"/>
  <c r="R46" i="1"/>
  <c r="R46" i="2"/>
  <c r="P46"/>
  <c r="R48" i="1"/>
  <c r="R48" i="2"/>
  <c r="P48"/>
  <c r="R50" i="1"/>
  <c r="R50" i="2"/>
  <c r="P50"/>
  <c r="R52" i="1"/>
  <c r="R52" i="2"/>
  <c r="P52"/>
  <c r="R54" i="1"/>
  <c r="R54" i="2"/>
  <c r="P54"/>
  <c r="R56" i="1"/>
  <c r="R56" i="2"/>
  <c r="P56"/>
  <c r="R58" i="1"/>
  <c r="R58" i="2"/>
  <c r="P58"/>
  <c r="R60" i="1"/>
  <c r="R60" i="2"/>
  <c r="P60"/>
  <c r="R62" i="1"/>
  <c r="R62" i="2"/>
  <c r="P62"/>
  <c r="R64" i="1"/>
  <c r="R64" i="2"/>
  <c r="P64"/>
  <c r="R66" i="1"/>
  <c r="R66" i="2"/>
  <c r="P66"/>
  <c r="R68" i="1"/>
  <c r="R68" i="2"/>
  <c r="P68"/>
  <c r="R70" i="1"/>
  <c r="R70" i="2"/>
  <c r="P70"/>
  <c r="R72" i="1"/>
  <c r="R72" i="2"/>
  <c r="P72"/>
  <c r="R74" i="1"/>
  <c r="R74" i="2"/>
  <c r="P74"/>
  <c r="R76" i="1"/>
  <c r="R76" i="2"/>
  <c r="P76"/>
  <c r="R78" i="1"/>
  <c r="R78" i="2"/>
  <c r="P78"/>
  <c r="R80" i="1"/>
  <c r="R80" i="2"/>
  <c r="P80"/>
  <c r="R82" i="1"/>
  <c r="R82" i="2"/>
  <c r="P82"/>
  <c r="R84" i="1"/>
  <c r="R84" i="2"/>
  <c r="P84"/>
  <c r="R86" i="1"/>
  <c r="R86" i="2"/>
  <c r="P86"/>
  <c r="R88" i="1"/>
  <c r="R88" i="2"/>
  <c r="P88"/>
  <c r="R90" i="1"/>
  <c r="R90" i="2"/>
  <c r="P90"/>
  <c r="R92" i="1"/>
  <c r="R92" i="2"/>
  <c r="P92"/>
  <c r="R94" i="1"/>
  <c r="R94" i="2"/>
  <c r="P94"/>
  <c r="R96" i="1"/>
  <c r="R96" i="2"/>
  <c r="P96"/>
  <c r="R98" i="1"/>
  <c r="R98" i="2"/>
  <c r="P98"/>
  <c r="R100" i="1"/>
  <c r="R100" i="2"/>
  <c r="P100"/>
  <c r="R102" i="1"/>
  <c r="R102" i="2"/>
  <c r="P102"/>
  <c r="R104" i="1"/>
  <c r="R104" i="2"/>
  <c r="P104"/>
  <c r="R106" i="1"/>
  <c r="R106" i="2"/>
  <c r="P106"/>
  <c r="BA31"/>
  <c r="AZ31"/>
  <c r="BA32"/>
  <c r="AZ32"/>
  <c r="BA33"/>
  <c r="AZ33"/>
  <c r="BA34"/>
  <c r="AZ34"/>
  <c r="BA35"/>
  <c r="AZ35"/>
  <c r="BA36"/>
  <c r="AZ36"/>
  <c r="BA37"/>
  <c r="AZ37"/>
  <c r="BA38"/>
  <c r="AZ38"/>
  <c r="BA39"/>
  <c r="AZ39"/>
  <c r="BA40"/>
  <c r="AZ40"/>
  <c r="BA41"/>
  <c r="AZ41"/>
  <c r="BA42"/>
  <c r="AZ42"/>
  <c r="BA43"/>
  <c r="AZ43"/>
  <c r="BA44"/>
  <c r="AZ44"/>
  <c r="AZ45"/>
  <c r="BA45"/>
  <c r="AZ46"/>
  <c r="BA46"/>
  <c r="AZ47"/>
  <c r="BA47"/>
  <c r="AZ48"/>
  <c r="BC48" s="1"/>
  <c r="BD48" s="1"/>
  <c r="I48" s="1"/>
  <c r="BA48"/>
  <c r="AZ49"/>
  <c r="BC49" s="1"/>
  <c r="BD49" s="1"/>
  <c r="I49" s="1"/>
  <c r="BA49"/>
  <c r="AZ50"/>
  <c r="BC50" s="1"/>
  <c r="BD50" s="1"/>
  <c r="I50" s="1"/>
  <c r="BA50"/>
  <c r="AZ51"/>
  <c r="BC51" s="1"/>
  <c r="BD51" s="1"/>
  <c r="I51" s="1"/>
  <c r="BA51"/>
  <c r="AZ52"/>
  <c r="BC52" s="1"/>
  <c r="BD52" s="1"/>
  <c r="I52" s="1"/>
  <c r="BA52"/>
  <c r="AZ53"/>
  <c r="BC53" s="1"/>
  <c r="BD53" s="1"/>
  <c r="I53" s="1"/>
  <c r="BA53"/>
  <c r="AZ54"/>
  <c r="BC54" s="1"/>
  <c r="BD54" s="1"/>
  <c r="I54" s="1"/>
  <c r="BA54"/>
  <c r="AZ55"/>
  <c r="BC55" s="1"/>
  <c r="BD55" s="1"/>
  <c r="I55" s="1"/>
  <c r="BA55"/>
  <c r="AZ56"/>
  <c r="BC56" s="1"/>
  <c r="BD56" s="1"/>
  <c r="I56" s="1"/>
  <c r="BA56"/>
  <c r="AZ57"/>
  <c r="BC57" s="1"/>
  <c r="BD57" s="1"/>
  <c r="I57" s="1"/>
  <c r="BA57"/>
  <c r="AZ58"/>
  <c r="BC58" s="1"/>
  <c r="BD58" s="1"/>
  <c r="I58" s="1"/>
  <c r="BA58"/>
  <c r="AZ59"/>
  <c r="BC59" s="1"/>
  <c r="BD59" s="1"/>
  <c r="I59" s="1"/>
  <c r="BA59"/>
  <c r="AZ60"/>
  <c r="BC60" s="1"/>
  <c r="BD60" s="1"/>
  <c r="I60" s="1"/>
  <c r="BA60"/>
  <c r="AZ61"/>
  <c r="BC61" s="1"/>
  <c r="BD61" s="1"/>
  <c r="I61" s="1"/>
  <c r="BA61"/>
  <c r="AZ62"/>
  <c r="BC62" s="1"/>
  <c r="BD62" s="1"/>
  <c r="I62" s="1"/>
  <c r="BA62"/>
  <c r="AZ63"/>
  <c r="BC63" s="1"/>
  <c r="BD63" s="1"/>
  <c r="I63" s="1"/>
  <c r="BA63"/>
  <c r="AZ64"/>
  <c r="BC64" s="1"/>
  <c r="BD64" s="1"/>
  <c r="I64" s="1"/>
  <c r="BA64"/>
  <c r="AZ65"/>
  <c r="BC65" s="1"/>
  <c r="BD65" s="1"/>
  <c r="I65" s="1"/>
  <c r="BA65"/>
  <c r="AZ66"/>
  <c r="BC66" s="1"/>
  <c r="BD66" s="1"/>
  <c r="I66" s="1"/>
  <c r="BA66"/>
  <c r="AZ67"/>
  <c r="BC67" s="1"/>
  <c r="BD67" s="1"/>
  <c r="I67" s="1"/>
  <c r="BA67"/>
  <c r="AZ68"/>
  <c r="BC68" s="1"/>
  <c r="BD68" s="1"/>
  <c r="I68" s="1"/>
  <c r="BA68"/>
  <c r="AZ69"/>
  <c r="BC69" s="1"/>
  <c r="BD69" s="1"/>
  <c r="I69" s="1"/>
  <c r="BA69"/>
  <c r="AZ70"/>
  <c r="BC70" s="1"/>
  <c r="BD70" s="1"/>
  <c r="I70" s="1"/>
  <c r="BA70"/>
  <c r="BA71"/>
  <c r="AZ71"/>
  <c r="BA72"/>
  <c r="AZ72"/>
  <c r="BA73"/>
  <c r="AZ73"/>
  <c r="BA74"/>
  <c r="AZ74"/>
  <c r="BA75"/>
  <c r="AZ75"/>
  <c r="BA76"/>
  <c r="AZ76"/>
  <c r="BA77"/>
  <c r="AZ77"/>
  <c r="BA78"/>
  <c r="AZ78"/>
  <c r="BA79"/>
  <c r="AZ79"/>
  <c r="BA80"/>
  <c r="AZ80"/>
  <c r="BA81"/>
  <c r="AZ81"/>
  <c r="BA82"/>
  <c r="AZ82"/>
  <c r="BA83"/>
  <c r="AZ83"/>
  <c r="BA84"/>
  <c r="AZ84"/>
  <c r="BA85"/>
  <c r="AZ85"/>
  <c r="BA86"/>
  <c r="AZ86"/>
  <c r="AZ87"/>
  <c r="BC87" s="1"/>
  <c r="BD87" s="1"/>
  <c r="I87" s="1"/>
  <c r="BA87"/>
  <c r="AZ88"/>
  <c r="BC88" s="1"/>
  <c r="BD88" s="1"/>
  <c r="I88" s="1"/>
  <c r="BA88"/>
  <c r="AZ89"/>
  <c r="BC89" s="1"/>
  <c r="BD89" s="1"/>
  <c r="I89" s="1"/>
  <c r="BA89"/>
  <c r="AZ90"/>
  <c r="BC90" s="1"/>
  <c r="BD90" s="1"/>
  <c r="I90" s="1"/>
  <c r="BA90"/>
  <c r="AZ91"/>
  <c r="BC91" s="1"/>
  <c r="BD91" s="1"/>
  <c r="I91" s="1"/>
  <c r="BA91"/>
  <c r="AZ92"/>
  <c r="BC92" s="1"/>
  <c r="BD92" s="1"/>
  <c r="I92" s="1"/>
  <c r="BA92"/>
  <c r="AZ93"/>
  <c r="BC93" s="1"/>
  <c r="BD93" s="1"/>
  <c r="I93" s="1"/>
  <c r="BA93"/>
  <c r="AZ94"/>
  <c r="BC94" s="1"/>
  <c r="BD94" s="1"/>
  <c r="I94" s="1"/>
  <c r="BA94"/>
  <c r="AZ95"/>
  <c r="BC95" s="1"/>
  <c r="BD95" s="1"/>
  <c r="I95" s="1"/>
  <c r="BA95"/>
  <c r="AZ96"/>
  <c r="BC96" s="1"/>
  <c r="BD96" s="1"/>
  <c r="I96" s="1"/>
  <c r="BA96"/>
  <c r="AZ97"/>
  <c r="BC97" s="1"/>
  <c r="BD97" s="1"/>
  <c r="I97" s="1"/>
  <c r="BA97"/>
  <c r="AZ98"/>
  <c r="BC98" s="1"/>
  <c r="BD98" s="1"/>
  <c r="I98" s="1"/>
  <c r="BA98"/>
  <c r="AZ99"/>
  <c r="BC99" s="1"/>
  <c r="BD99" s="1"/>
  <c r="I99" s="1"/>
  <c r="BA99"/>
  <c r="AZ100"/>
  <c r="BC100" s="1"/>
  <c r="BD100" s="1"/>
  <c r="I100" s="1"/>
  <c r="BA100"/>
  <c r="AZ101"/>
  <c r="BC101" s="1"/>
  <c r="BD101" s="1"/>
  <c r="I101" s="1"/>
  <c r="BA101"/>
  <c r="AZ102"/>
  <c r="BC102" s="1"/>
  <c r="BD102" s="1"/>
  <c r="I102" s="1"/>
  <c r="BA102"/>
  <c r="AZ103"/>
  <c r="BC103" s="1"/>
  <c r="BD103" s="1"/>
  <c r="I103" s="1"/>
  <c r="BA103"/>
  <c r="AZ104"/>
  <c r="BC104" s="1"/>
  <c r="BD104" s="1"/>
  <c r="I104" s="1"/>
  <c r="BA104"/>
  <c r="AZ105"/>
  <c r="BC105" s="1"/>
  <c r="BD105" s="1"/>
  <c r="I105" s="1"/>
  <c r="BA105"/>
  <c r="BA106"/>
  <c r="AZ106"/>
  <c r="AH25" i="1"/>
  <c r="AI25" i="2"/>
  <c r="AH27" i="1"/>
  <c r="AI27" i="2"/>
  <c r="AH29" i="1"/>
  <c r="AI29" i="2"/>
  <c r="AH31" i="1"/>
  <c r="AI31" i="2"/>
  <c r="AN31"/>
  <c r="AP31" s="1"/>
  <c r="W31" s="1"/>
  <c r="AH33" i="1"/>
  <c r="AI33" i="2"/>
  <c r="AN33"/>
  <c r="AP33" s="1"/>
  <c r="W33" s="1"/>
  <c r="AH33"/>
  <c r="AH35" i="1"/>
  <c r="AI35" i="2"/>
  <c r="AN35"/>
  <c r="AP35" s="1"/>
  <c r="W35" s="1"/>
  <c r="AH35"/>
  <c r="AH37" i="1"/>
  <c r="AI37" i="2"/>
  <c r="AN37"/>
  <c r="AP37" s="1"/>
  <c r="W37" s="1"/>
  <c r="AH37"/>
  <c r="AH39" i="1"/>
  <c r="AI39" i="2"/>
  <c r="AN39"/>
  <c r="AP39" s="1"/>
  <c r="W39" s="1"/>
  <c r="AH39"/>
  <c r="AH41" i="1"/>
  <c r="AI41" i="2"/>
  <c r="AN41"/>
  <c r="AP41" s="1"/>
  <c r="W41" s="1"/>
  <c r="AH41"/>
  <c r="AH43" i="1"/>
  <c r="AI43" i="2"/>
  <c r="AN43"/>
  <c r="AP43" s="1"/>
  <c r="W43" s="1"/>
  <c r="AH43"/>
  <c r="AH45" i="1"/>
  <c r="AN45" i="2"/>
  <c r="AP45" s="1"/>
  <c r="W45" s="1"/>
  <c r="AH45"/>
  <c r="AI45"/>
  <c r="AH47" i="1"/>
  <c r="AN47" i="2"/>
  <c r="AP47" s="1"/>
  <c r="W47" s="1"/>
  <c r="AH47"/>
  <c r="AI47"/>
  <c r="AH49" i="1"/>
  <c r="AN49" i="2"/>
  <c r="AP49" s="1"/>
  <c r="W49" s="1"/>
  <c r="AH49"/>
  <c r="AI49"/>
  <c r="AH51" i="1"/>
  <c r="AN51" i="2"/>
  <c r="AP51" s="1"/>
  <c r="W51" s="1"/>
  <c r="AH51"/>
  <c r="AI51"/>
  <c r="AH53" i="1"/>
  <c r="AN53" i="2"/>
  <c r="AP53" s="1"/>
  <c r="W53" s="1"/>
  <c r="AH53"/>
  <c r="AI53"/>
  <c r="AH55" i="1"/>
  <c r="AN55" i="2"/>
  <c r="AP55" s="1"/>
  <c r="W55" s="1"/>
  <c r="AH55"/>
  <c r="AI55"/>
  <c r="AH57" i="1"/>
  <c r="AN57" i="2"/>
  <c r="AP57" s="1"/>
  <c r="W57" s="1"/>
  <c r="AH57"/>
  <c r="AI57"/>
  <c r="AH59" i="1"/>
  <c r="AN59" i="2"/>
  <c r="AP59" s="1"/>
  <c r="W59" s="1"/>
  <c r="AH59"/>
  <c r="AI59"/>
  <c r="AH61" i="1"/>
  <c r="AN61" i="2"/>
  <c r="AP61" s="1"/>
  <c r="W61" s="1"/>
  <c r="AH61"/>
  <c r="AI61"/>
  <c r="AH63" i="1"/>
  <c r="AN63" i="2"/>
  <c r="AP63" s="1"/>
  <c r="W63" s="1"/>
  <c r="AH63"/>
  <c r="AI63"/>
  <c r="AH65" i="1"/>
  <c r="AN65" i="2"/>
  <c r="AP65" s="1"/>
  <c r="W65" s="1"/>
  <c r="AH65"/>
  <c r="AI65"/>
  <c r="AH67" i="1"/>
  <c r="AN67" i="2"/>
  <c r="AP67" s="1"/>
  <c r="W67" s="1"/>
  <c r="AH67"/>
  <c r="AI67"/>
  <c r="AH69" i="1"/>
  <c r="AN69" i="2"/>
  <c r="AP69" s="1"/>
  <c r="W69" s="1"/>
  <c r="AH69"/>
  <c r="AI69"/>
  <c r="AH71" i="1"/>
  <c r="AI71" i="2"/>
  <c r="AN71"/>
  <c r="AP71" s="1"/>
  <c r="W71" s="1"/>
  <c r="AH71"/>
  <c r="AH73" i="1"/>
  <c r="AI73" i="2"/>
  <c r="AN73"/>
  <c r="AP73" s="1"/>
  <c r="W73" s="1"/>
  <c r="AH73"/>
  <c r="AH75" i="1"/>
  <c r="AI75" i="2"/>
  <c r="AN75"/>
  <c r="AP75" s="1"/>
  <c r="W75" s="1"/>
  <c r="AH75"/>
  <c r="AH77" i="1"/>
  <c r="AI77" i="2"/>
  <c r="AN77"/>
  <c r="AP77" s="1"/>
  <c r="W77" s="1"/>
  <c r="AH77"/>
  <c r="AH79" i="1"/>
  <c r="AI79" i="2"/>
  <c r="AN79"/>
  <c r="AP79" s="1"/>
  <c r="W79" s="1"/>
  <c r="AH79"/>
  <c r="AH81" i="1"/>
  <c r="AI81" i="2"/>
  <c r="AN81"/>
  <c r="AP81" s="1"/>
  <c r="W81" s="1"/>
  <c r="AH81"/>
  <c r="AH83" i="1"/>
  <c r="AI83" i="2"/>
  <c r="AN83"/>
  <c r="AP83" s="1"/>
  <c r="W83" s="1"/>
  <c r="AH83"/>
  <c r="AH85" i="1"/>
  <c r="AI85" i="2"/>
  <c r="AN85"/>
  <c r="AP85" s="1"/>
  <c r="W85" s="1"/>
  <c r="AH85"/>
  <c r="AH87" i="1"/>
  <c r="AN87" i="2"/>
  <c r="AP87" s="1"/>
  <c r="W87" s="1"/>
  <c r="AH87"/>
  <c r="AI87"/>
  <c r="AH89" i="1"/>
  <c r="AN89" i="2"/>
  <c r="AP89" s="1"/>
  <c r="W89" s="1"/>
  <c r="AH89"/>
  <c r="AI89"/>
  <c r="AH91" i="1"/>
  <c r="AN91" i="2"/>
  <c r="AP91" s="1"/>
  <c r="W91" s="1"/>
  <c r="AH91"/>
  <c r="AI91"/>
  <c r="AH93" i="1"/>
  <c r="AN93" i="2"/>
  <c r="AP93" s="1"/>
  <c r="W93" s="1"/>
  <c r="AH93"/>
  <c r="AI93"/>
  <c r="AH95" i="1"/>
  <c r="AN95" i="2"/>
  <c r="AP95" s="1"/>
  <c r="W95" s="1"/>
  <c r="AH95"/>
  <c r="AI95"/>
  <c r="AH97" i="1"/>
  <c r="AN97" i="2"/>
  <c r="AP97" s="1"/>
  <c r="W97" s="1"/>
  <c r="AH97"/>
  <c r="AI97"/>
  <c r="AH99" i="1"/>
  <c r="AN99" i="2"/>
  <c r="AP99" s="1"/>
  <c r="W99" s="1"/>
  <c r="AH99"/>
  <c r="AI99"/>
  <c r="AH101" i="1"/>
  <c r="AN101" i="2"/>
  <c r="AP101" s="1"/>
  <c r="W101" s="1"/>
  <c r="AH101"/>
  <c r="AI101"/>
  <c r="AH103" i="1"/>
  <c r="AN103" i="2"/>
  <c r="AP103" s="1"/>
  <c r="W103" s="1"/>
  <c r="AH103"/>
  <c r="AI103"/>
  <c r="AH105" i="1"/>
  <c r="AN105" i="2"/>
  <c r="AP105" s="1"/>
  <c r="W105" s="1"/>
  <c r="AH105"/>
  <c r="AI105"/>
  <c r="BA25"/>
  <c r="BA26"/>
  <c r="BA27"/>
  <c r="BA28"/>
  <c r="BA29"/>
  <c r="BA30"/>
  <c r="P7"/>
  <c r="Q7" s="1"/>
  <c r="R7"/>
  <c r="AM7"/>
  <c r="J7" s="1"/>
  <c r="AJ7" s="1"/>
  <c r="AZ7"/>
  <c r="BC7" s="1"/>
  <c r="BD7" s="1"/>
  <c r="I7" s="1"/>
  <c r="AI8"/>
  <c r="BA8"/>
  <c r="P9"/>
  <c r="R9"/>
  <c r="AH9"/>
  <c r="AM9"/>
  <c r="J9" s="1"/>
  <c r="AJ9" s="1"/>
  <c r="AN9"/>
  <c r="AP9" s="1"/>
  <c r="W9" s="1"/>
  <c r="AZ9"/>
  <c r="BC9" s="1"/>
  <c r="BD9" s="1"/>
  <c r="I9" s="1"/>
  <c r="BB9"/>
  <c r="AI10"/>
  <c r="BA10"/>
  <c r="P11"/>
  <c r="R11"/>
  <c r="AH11"/>
  <c r="AM11"/>
  <c r="J11" s="1"/>
  <c r="AJ11" s="1"/>
  <c r="AN11"/>
  <c r="AP11" s="1"/>
  <c r="W11" s="1"/>
  <c r="AZ11"/>
  <c r="BB11"/>
  <c r="AI12"/>
  <c r="BA12"/>
  <c r="P13"/>
  <c r="R13"/>
  <c r="AH13"/>
  <c r="AM13"/>
  <c r="J13" s="1"/>
  <c r="AJ13" s="1"/>
  <c r="AN13"/>
  <c r="AP13" s="1"/>
  <c r="W13" s="1"/>
  <c r="AZ13"/>
  <c r="BC13" s="1"/>
  <c r="BD13" s="1"/>
  <c r="I13" s="1"/>
  <c r="BB13"/>
  <c r="AI14"/>
  <c r="BA14"/>
  <c r="P15"/>
  <c r="R15"/>
  <c r="AH15"/>
  <c r="AM15"/>
  <c r="J15" s="1"/>
  <c r="AJ15" s="1"/>
  <c r="AN15"/>
  <c r="AP15" s="1"/>
  <c r="W15" s="1"/>
  <c r="AZ15"/>
  <c r="BB15"/>
  <c r="P16"/>
  <c r="R16"/>
  <c r="AH16"/>
  <c r="AM16"/>
  <c r="J16" s="1"/>
  <c r="AJ16" s="1"/>
  <c r="AN16"/>
  <c r="AP16" s="1"/>
  <c r="W16" s="1"/>
  <c r="AZ16"/>
  <c r="BC16" s="1"/>
  <c r="BD16" s="1"/>
  <c r="I16" s="1"/>
  <c r="BB16"/>
  <c r="P17"/>
  <c r="R17"/>
  <c r="AH17"/>
  <c r="AM17"/>
  <c r="J17" s="1"/>
  <c r="AJ17" s="1"/>
  <c r="AN17"/>
  <c r="AP17" s="1"/>
  <c r="W17" s="1"/>
  <c r="AZ17"/>
  <c r="BB17"/>
  <c r="P18"/>
  <c r="AH18"/>
  <c r="AM18"/>
  <c r="J18" s="1"/>
  <c r="AJ18" s="1"/>
  <c r="AN18"/>
  <c r="AP18" s="1"/>
  <c r="W18" s="1"/>
  <c r="AZ18"/>
  <c r="BB18"/>
  <c r="P19"/>
  <c r="R19"/>
  <c r="AH19"/>
  <c r="AM19"/>
  <c r="J19" s="1"/>
  <c r="AJ19" s="1"/>
  <c r="AN19"/>
  <c r="AP19" s="1"/>
  <c r="W19" s="1"/>
  <c r="AZ19"/>
  <c r="BC19" s="1"/>
  <c r="BD19" s="1"/>
  <c r="I19" s="1"/>
  <c r="BB19"/>
  <c r="P20"/>
  <c r="R20"/>
  <c r="AH20"/>
  <c r="AM20"/>
  <c r="J20" s="1"/>
  <c r="AJ20" s="1"/>
  <c r="AN20"/>
  <c r="AP20" s="1"/>
  <c r="W20" s="1"/>
  <c r="AZ20"/>
  <c r="BB20"/>
  <c r="P21"/>
  <c r="R21"/>
  <c r="AH21"/>
  <c r="AM21"/>
  <c r="J21" s="1"/>
  <c r="AJ21" s="1"/>
  <c r="AN21"/>
  <c r="AP21" s="1"/>
  <c r="W21" s="1"/>
  <c r="AZ21"/>
  <c r="BC21" s="1"/>
  <c r="BD21" s="1"/>
  <c r="I21" s="1"/>
  <c r="BB21"/>
  <c r="P22"/>
  <c r="R22"/>
  <c r="AH22"/>
  <c r="AM22"/>
  <c r="J22" s="1"/>
  <c r="AJ22" s="1"/>
  <c r="AN22"/>
  <c r="AP22" s="1"/>
  <c r="W22" s="1"/>
  <c r="AZ22"/>
  <c r="BB22"/>
  <c r="P23"/>
  <c r="R23"/>
  <c r="AH23"/>
  <c r="AJ23"/>
  <c r="AN23"/>
  <c r="AP23" s="1"/>
  <c r="W23" s="1"/>
  <c r="AZ23"/>
  <c r="BC23" s="1"/>
  <c r="BD23" s="1"/>
  <c r="I23" s="1"/>
  <c r="BB23"/>
  <c r="P24"/>
  <c r="R24"/>
  <c r="AH24"/>
  <c r="AJ24"/>
  <c r="AN24"/>
  <c r="AP24" s="1"/>
  <c r="W24" s="1"/>
  <c r="AZ24"/>
  <c r="BB24"/>
  <c r="P25"/>
  <c r="R25"/>
  <c r="AN25"/>
  <c r="AP25" s="1"/>
  <c r="W25" s="1"/>
  <c r="AZ25"/>
  <c r="R26"/>
  <c r="BB26"/>
  <c r="P27"/>
  <c r="AN27"/>
  <c r="AP27" s="1"/>
  <c r="W27" s="1"/>
  <c r="AZ27"/>
  <c r="R28"/>
  <c r="BB28"/>
  <c r="P29"/>
  <c r="AN29"/>
  <c r="AP29" s="1"/>
  <c r="W29" s="1"/>
  <c r="AZ29"/>
  <c r="R30"/>
  <c r="BB30"/>
  <c r="P31"/>
  <c r="R35" i="1"/>
  <c r="R35" i="2"/>
  <c r="P35"/>
  <c r="R39" i="1"/>
  <c r="R39" i="2"/>
  <c r="P39"/>
  <c r="R45" i="1"/>
  <c r="R45" i="2"/>
  <c r="P45"/>
  <c r="R49" i="1"/>
  <c r="R49" i="2"/>
  <c r="P49"/>
  <c r="R53" i="1"/>
  <c r="R53" i="2"/>
  <c r="P53"/>
  <c r="R57" i="1"/>
  <c r="R57" i="2"/>
  <c r="P57"/>
  <c r="R61" i="1"/>
  <c r="R61" i="2"/>
  <c r="P61"/>
  <c r="R65" i="1"/>
  <c r="R65" i="2"/>
  <c r="P65"/>
  <c r="R69" i="1"/>
  <c r="R69" i="2"/>
  <c r="P69"/>
  <c r="R73" i="1"/>
  <c r="P73" i="2"/>
  <c r="R73"/>
  <c r="R77" i="1"/>
  <c r="R77" i="2"/>
  <c r="P77"/>
  <c r="R81" i="1"/>
  <c r="R81" i="2"/>
  <c r="P81"/>
  <c r="R87" i="1"/>
  <c r="R87" i="2"/>
  <c r="P87"/>
  <c r="BB31" i="1"/>
  <c r="BB31" i="2"/>
  <c r="BB32" i="1"/>
  <c r="BB32" i="2"/>
  <c r="BB33" i="1"/>
  <c r="BB33" i="2"/>
  <c r="BB34" i="1"/>
  <c r="BB34" i="2"/>
  <c r="BB35" i="1"/>
  <c r="BB35" i="2"/>
  <c r="BB36" i="1"/>
  <c r="BB36" i="2"/>
  <c r="BB37" i="1"/>
  <c r="BB37" i="2"/>
  <c r="BB38" i="1"/>
  <c r="BB38" i="2"/>
  <c r="BB39" i="1"/>
  <c r="BB39" i="2"/>
  <c r="BB40" i="1"/>
  <c r="BB40" i="2"/>
  <c r="BB41" i="1"/>
  <c r="BB41" i="2"/>
  <c r="BB42" i="1"/>
  <c r="BB42" i="2"/>
  <c r="BB43" i="1"/>
  <c r="BB43" i="2"/>
  <c r="BB44" i="1"/>
  <c r="BB44" i="2"/>
  <c r="BB45" i="1"/>
  <c r="BB45" i="2"/>
  <c r="BB46" i="1"/>
  <c r="BB46" i="2"/>
  <c r="BB47" i="1"/>
  <c r="BB47" i="2"/>
  <c r="AH26" i="1"/>
  <c r="AI26" i="2"/>
  <c r="AH28" i="1"/>
  <c r="AI28" i="2"/>
  <c r="AH30" i="1"/>
  <c r="AI30" i="2"/>
  <c r="AH32" i="1"/>
  <c r="AI32" i="2"/>
  <c r="AN32"/>
  <c r="AP32" s="1"/>
  <c r="W32" s="1"/>
  <c r="AH32"/>
  <c r="AH34" i="1"/>
  <c r="AI34" i="2"/>
  <c r="AN34"/>
  <c r="AP34" s="1"/>
  <c r="W34" s="1"/>
  <c r="AH34"/>
  <c r="AH36" i="1"/>
  <c r="AI36" i="2"/>
  <c r="AN36"/>
  <c r="AP36" s="1"/>
  <c r="W36" s="1"/>
  <c r="AH36"/>
  <c r="AH38" i="1"/>
  <c r="AI38" i="2"/>
  <c r="AN38"/>
  <c r="AP38" s="1"/>
  <c r="W38" s="1"/>
  <c r="AH38"/>
  <c r="AH40" i="1"/>
  <c r="AI40" i="2"/>
  <c r="AN40"/>
  <c r="AP40" s="1"/>
  <c r="W40" s="1"/>
  <c r="AH40"/>
  <c r="AH42" i="1"/>
  <c r="AI42" i="2"/>
  <c r="AN42"/>
  <c r="AP42" s="1"/>
  <c r="W42" s="1"/>
  <c r="AH42"/>
  <c r="AH44" i="1"/>
  <c r="AI44" i="2"/>
  <c r="AN44"/>
  <c r="AH44"/>
  <c r="AH46" i="1"/>
  <c r="AN46" i="2"/>
  <c r="AP46" s="1"/>
  <c r="W46" s="1"/>
  <c r="AH46"/>
  <c r="AI46"/>
  <c r="AH48" i="1"/>
  <c r="AN48" i="2"/>
  <c r="AP48" s="1"/>
  <c r="W48" s="1"/>
  <c r="AH48"/>
  <c r="AI48"/>
  <c r="AH50" i="1"/>
  <c r="AN50" i="2"/>
  <c r="AP50" s="1"/>
  <c r="W50" s="1"/>
  <c r="AH50"/>
  <c r="AI50"/>
  <c r="AH52" i="1"/>
  <c r="AN52" i="2"/>
  <c r="AP52" s="1"/>
  <c r="W52" s="1"/>
  <c r="AH52"/>
  <c r="AI52"/>
  <c r="AH54" i="1"/>
  <c r="AN54" i="2"/>
  <c r="AP54" s="1"/>
  <c r="W54" s="1"/>
  <c r="AH54"/>
  <c r="AI54"/>
  <c r="AH56" i="1"/>
  <c r="AN56" i="2"/>
  <c r="AP56" s="1"/>
  <c r="W56" s="1"/>
  <c r="AH56"/>
  <c r="AI56"/>
  <c r="AH58" i="1"/>
  <c r="AN58" i="2"/>
  <c r="AP58" s="1"/>
  <c r="W58" s="1"/>
  <c r="AH58"/>
  <c r="AI58"/>
  <c r="AH60" i="1"/>
  <c r="AN60" i="2"/>
  <c r="AP60" s="1"/>
  <c r="W60" s="1"/>
  <c r="AH60"/>
  <c r="AI60"/>
  <c r="AH62" i="1"/>
  <c r="AN62" i="2"/>
  <c r="AP62" s="1"/>
  <c r="W62" s="1"/>
  <c r="AH62"/>
  <c r="AI62"/>
  <c r="AH64" i="1"/>
  <c r="AN64" i="2"/>
  <c r="AP64" s="1"/>
  <c r="W64" s="1"/>
  <c r="AH64"/>
  <c r="AI64"/>
  <c r="AH66" i="1"/>
  <c r="AN66" i="2"/>
  <c r="AP66" s="1"/>
  <c r="W66" s="1"/>
  <c r="AH66"/>
  <c r="AI66"/>
  <c r="AH68" i="1"/>
  <c r="AN68" i="2"/>
  <c r="AP68" s="1"/>
  <c r="W68" s="1"/>
  <c r="AH68"/>
  <c r="AI68"/>
  <c r="AH70" i="1"/>
  <c r="AN70" i="2"/>
  <c r="AP70" s="1"/>
  <c r="W70" s="1"/>
  <c r="AH70"/>
  <c r="AI70"/>
  <c r="AH72" i="1"/>
  <c r="AI72" i="2"/>
  <c r="AH72"/>
  <c r="AN72"/>
  <c r="AP72" s="1"/>
  <c r="W72" s="1"/>
  <c r="AH74" i="1"/>
  <c r="AI74" i="2"/>
  <c r="AH74"/>
  <c r="AN74"/>
  <c r="AP74" s="1"/>
  <c r="W74" s="1"/>
  <c r="AH76" i="1"/>
  <c r="AI76" i="2"/>
  <c r="AN76"/>
  <c r="AP76" s="1"/>
  <c r="W76" s="1"/>
  <c r="AH76"/>
  <c r="AH78" i="1"/>
  <c r="AI78" i="2"/>
  <c r="AN78"/>
  <c r="AP78" s="1"/>
  <c r="W78" s="1"/>
  <c r="AH78"/>
  <c r="AH80" i="1"/>
  <c r="AI80" i="2"/>
  <c r="AN80"/>
  <c r="AP80" s="1"/>
  <c r="W80" s="1"/>
  <c r="AH80"/>
  <c r="AH82" i="1"/>
  <c r="AI82" i="2"/>
  <c r="AN82"/>
  <c r="AP82" s="1"/>
  <c r="W82" s="1"/>
  <c r="AH82"/>
  <c r="AH84" i="1"/>
  <c r="AI84" i="2"/>
  <c r="AN84"/>
  <c r="AP84" s="1"/>
  <c r="W84" s="1"/>
  <c r="AH84"/>
  <c r="AH86" i="1"/>
  <c r="AI86" i="2"/>
  <c r="AN86"/>
  <c r="AP86" s="1"/>
  <c r="W86" s="1"/>
  <c r="AH86"/>
  <c r="AH88" i="1"/>
  <c r="AN88" i="2"/>
  <c r="AP88" s="1"/>
  <c r="W88" s="1"/>
  <c r="AH88"/>
  <c r="AI88"/>
  <c r="AH90" i="1"/>
  <c r="AN90" i="2"/>
  <c r="AP90" s="1"/>
  <c r="W90" s="1"/>
  <c r="AH90"/>
  <c r="AI90"/>
  <c r="AH92" i="1"/>
  <c r="AN92" i="2"/>
  <c r="AP92" s="1"/>
  <c r="W92" s="1"/>
  <c r="AH92"/>
  <c r="AI92"/>
  <c r="AH94" i="1"/>
  <c r="AN94" i="2"/>
  <c r="AP94" s="1"/>
  <c r="W94" s="1"/>
  <c r="AH94"/>
  <c r="AI94"/>
  <c r="AH96" i="1"/>
  <c r="AN96" i="2"/>
  <c r="AP96" s="1"/>
  <c r="W96" s="1"/>
  <c r="AH96"/>
  <c r="AI96"/>
  <c r="AH98" i="1"/>
  <c r="AN98" i="2"/>
  <c r="AP98" s="1"/>
  <c r="W98" s="1"/>
  <c r="AH98"/>
  <c r="AI98"/>
  <c r="AH100" i="1"/>
  <c r="AN100" i="2"/>
  <c r="AP100" s="1"/>
  <c r="W100" s="1"/>
  <c r="AH100"/>
  <c r="AI100"/>
  <c r="AH102" i="1"/>
  <c r="AN102" i="2"/>
  <c r="AP102" s="1"/>
  <c r="W102" s="1"/>
  <c r="AH102"/>
  <c r="AI102"/>
  <c r="AH104" i="1"/>
  <c r="AN104" i="2"/>
  <c r="AP104" s="1"/>
  <c r="W104" s="1"/>
  <c r="AH104"/>
  <c r="AI104"/>
  <c r="AI106" i="1"/>
  <c r="AI106" i="2"/>
  <c r="AN106"/>
  <c r="AP106" s="1"/>
  <c r="W106" s="1"/>
  <c r="AH106"/>
  <c r="P8"/>
  <c r="R8"/>
  <c r="AH8"/>
  <c r="AJ8"/>
  <c r="AN8"/>
  <c r="AP8" s="1"/>
  <c r="W8" s="1"/>
  <c r="BB8"/>
  <c r="AI9"/>
  <c r="P10"/>
  <c r="R10"/>
  <c r="AH10"/>
  <c r="AN10"/>
  <c r="AP10" s="1"/>
  <c r="W10" s="1"/>
  <c r="BB10"/>
  <c r="AI11"/>
  <c r="P12"/>
  <c r="R12"/>
  <c r="AH12"/>
  <c r="AJ12"/>
  <c r="AN12"/>
  <c r="AP12" s="1"/>
  <c r="W12" s="1"/>
  <c r="BB12"/>
  <c r="AI13"/>
  <c r="P14"/>
  <c r="R14"/>
  <c r="AH14"/>
  <c r="AN14"/>
  <c r="AP14" s="1"/>
  <c r="W14" s="1"/>
  <c r="BB14"/>
  <c r="AI15"/>
  <c r="AI16"/>
  <c r="AI17"/>
  <c r="AI18"/>
  <c r="AI19"/>
  <c r="AI20"/>
  <c r="AI21"/>
  <c r="AI22"/>
  <c r="AI23"/>
  <c r="AI24"/>
  <c r="AH25"/>
  <c r="BB25"/>
  <c r="P26"/>
  <c r="AN26"/>
  <c r="AP26" s="1"/>
  <c r="W26" s="1"/>
  <c r="AZ26"/>
  <c r="BC26" s="1"/>
  <c r="BD26" s="1"/>
  <c r="I26" s="1"/>
  <c r="R27"/>
  <c r="AH27"/>
  <c r="BB27"/>
  <c r="P28"/>
  <c r="AN28"/>
  <c r="AP28" s="1"/>
  <c r="W28" s="1"/>
  <c r="AZ28"/>
  <c r="BC28" s="1"/>
  <c r="BD28" s="1"/>
  <c r="I28" s="1"/>
  <c r="R29"/>
  <c r="AH29"/>
  <c r="BB29"/>
  <c r="P30"/>
  <c r="AN30"/>
  <c r="AP30" s="1"/>
  <c r="W30" s="1"/>
  <c r="AZ30"/>
  <c r="BC30" s="1"/>
  <c r="BD30" s="1"/>
  <c r="I30" s="1"/>
  <c r="R31"/>
  <c r="AH31"/>
  <c r="AM45"/>
  <c r="J45" s="1"/>
  <c r="AJ45" s="1"/>
  <c r="AM46"/>
  <c r="J46" s="1"/>
  <c r="AJ46" s="1"/>
  <c r="AM47"/>
  <c r="J47" s="1"/>
  <c r="AJ47" s="1"/>
  <c r="AM48"/>
  <c r="J48" s="1"/>
  <c r="AJ48" s="1"/>
  <c r="AM49"/>
  <c r="J49" s="1"/>
  <c r="AJ49" s="1"/>
  <c r="AM50"/>
  <c r="J50" s="1"/>
  <c r="AJ50" s="1"/>
  <c r="AM51"/>
  <c r="J51" s="1"/>
  <c r="AJ51" s="1"/>
  <c r="AM52"/>
  <c r="J52" s="1"/>
  <c r="AJ52" s="1"/>
  <c r="AM53"/>
  <c r="J53" s="1"/>
  <c r="AJ53" s="1"/>
  <c r="AM54"/>
  <c r="J54" s="1"/>
  <c r="AJ54" s="1"/>
  <c r="AM55"/>
  <c r="J55" s="1"/>
  <c r="AJ55" s="1"/>
  <c r="AM56"/>
  <c r="J56" s="1"/>
  <c r="AJ56" s="1"/>
  <c r="AM57"/>
  <c r="J57" s="1"/>
  <c r="AJ57" s="1"/>
  <c r="AM58"/>
  <c r="J58" s="1"/>
  <c r="AJ58" s="1"/>
  <c r="AM59"/>
  <c r="J59" s="1"/>
  <c r="AJ59" s="1"/>
  <c r="AM60"/>
  <c r="J60" s="1"/>
  <c r="AJ60" s="1"/>
  <c r="AM61"/>
  <c r="J61" s="1"/>
  <c r="AJ61" s="1"/>
  <c r="AM62"/>
  <c r="J62" s="1"/>
  <c r="AJ62" s="1"/>
  <c r="AM63"/>
  <c r="J63" s="1"/>
  <c r="AJ63" s="1"/>
  <c r="AM64"/>
  <c r="J64" s="1"/>
  <c r="AJ64" s="1"/>
  <c r="AM65"/>
  <c r="J65" s="1"/>
  <c r="AJ65" s="1"/>
  <c r="AM66"/>
  <c r="J66" s="1"/>
  <c r="AJ66" s="1"/>
  <c r="AM67"/>
  <c r="J67" s="1"/>
  <c r="AJ67" s="1"/>
  <c r="AM68"/>
  <c r="J68" s="1"/>
  <c r="AJ68" s="1"/>
  <c r="AM69"/>
  <c r="J69" s="1"/>
  <c r="AJ69" s="1"/>
  <c r="AM70"/>
  <c r="J70" s="1"/>
  <c r="AJ70" s="1"/>
  <c r="AJ71"/>
  <c r="AM87"/>
  <c r="J87" s="1"/>
  <c r="AJ87" s="1"/>
  <c r="AM88"/>
  <c r="J88" s="1"/>
  <c r="AJ88" s="1"/>
  <c r="AM89"/>
  <c r="J89" s="1"/>
  <c r="AJ89" s="1"/>
  <c r="AM90"/>
  <c r="J90" s="1"/>
  <c r="AJ90" s="1"/>
  <c r="AM91"/>
  <c r="J91" s="1"/>
  <c r="AJ91" s="1"/>
  <c r="AM92"/>
  <c r="J92" s="1"/>
  <c r="AJ92" s="1"/>
  <c r="AM93"/>
  <c r="J93" s="1"/>
  <c r="AJ93" s="1"/>
  <c r="AM94"/>
  <c r="J94" s="1"/>
  <c r="AJ94" s="1"/>
  <c r="AM95"/>
  <c r="J95" s="1"/>
  <c r="AJ95" s="1"/>
  <c r="AM96"/>
  <c r="J96" s="1"/>
  <c r="AJ96" s="1"/>
  <c r="AM97"/>
  <c r="J97" s="1"/>
  <c r="AJ97" s="1"/>
  <c r="AM98"/>
  <c r="J98" s="1"/>
  <c r="AJ98" s="1"/>
  <c r="AM99"/>
  <c r="J99" s="1"/>
  <c r="AJ99" s="1"/>
  <c r="AM100"/>
  <c r="J100" s="1"/>
  <c r="AJ100" s="1"/>
  <c r="AM101"/>
  <c r="J101" s="1"/>
  <c r="AJ101" s="1"/>
  <c r="AM102"/>
  <c r="J102" s="1"/>
  <c r="AJ102" s="1"/>
  <c r="AM103"/>
  <c r="J103" s="1"/>
  <c r="AJ103" s="1"/>
  <c r="AM104"/>
  <c r="J104" s="1"/>
  <c r="AJ104" s="1"/>
  <c r="AM105"/>
  <c r="J105" s="1"/>
  <c r="AJ105" s="1"/>
  <c r="AP44"/>
  <c r="W44" s="1"/>
  <c r="AI17" i="1"/>
  <c r="X17" s="1"/>
  <c r="AI21"/>
  <c r="X21" s="1"/>
  <c r="AI25"/>
  <c r="X25" s="1"/>
  <c r="AI29"/>
  <c r="AI33"/>
  <c r="AI37"/>
  <c r="AI41"/>
  <c r="AI45"/>
  <c r="AI49"/>
  <c r="AI53"/>
  <c r="AI57"/>
  <c r="AI61"/>
  <c r="AI65"/>
  <c r="AI69"/>
  <c r="AI73"/>
  <c r="AI77"/>
  <c r="AI81"/>
  <c r="AI85"/>
  <c r="AI89"/>
  <c r="AI93"/>
  <c r="AI97"/>
  <c r="AI101"/>
  <c r="AI105"/>
  <c r="AJ14"/>
  <c r="AH9"/>
  <c r="X9" s="1"/>
  <c r="AI19"/>
  <c r="X19" s="1"/>
  <c r="AI23"/>
  <c r="X23" s="1"/>
  <c r="AI27"/>
  <c r="AI31"/>
  <c r="AI35"/>
  <c r="AI39"/>
  <c r="AI43"/>
  <c r="AI47"/>
  <c r="AI51"/>
  <c r="AI55"/>
  <c r="AI59"/>
  <c r="AI63"/>
  <c r="AI67"/>
  <c r="AI71"/>
  <c r="AI75"/>
  <c r="AI79"/>
  <c r="AI83"/>
  <c r="AI87"/>
  <c r="AI91"/>
  <c r="AI95"/>
  <c r="AI99"/>
  <c r="AI103"/>
  <c r="AN8"/>
  <c r="AP8" s="1"/>
  <c r="W8" s="1"/>
  <c r="AN9"/>
  <c r="AP9" s="1"/>
  <c r="W9" s="1"/>
  <c r="AN10"/>
  <c r="AP10" s="1"/>
  <c r="W10" s="1"/>
  <c r="AN11"/>
  <c r="AP11" s="1"/>
  <c r="W11" s="1"/>
  <c r="AN12"/>
  <c r="AP12" s="1"/>
  <c r="W12" s="1"/>
  <c r="AN13"/>
  <c r="AP13" s="1"/>
  <c r="W13" s="1"/>
  <c r="AN14"/>
  <c r="AP14" s="1"/>
  <c r="W14" s="1"/>
  <c r="AN15"/>
  <c r="AP15" s="1"/>
  <c r="W15" s="1"/>
  <c r="AN16"/>
  <c r="AP16" s="1"/>
  <c r="W16" s="1"/>
  <c r="AN17"/>
  <c r="AP17" s="1"/>
  <c r="W17" s="1"/>
  <c r="AN18"/>
  <c r="AP18" s="1"/>
  <c r="W18" s="1"/>
  <c r="AN19"/>
  <c r="AP19" s="1"/>
  <c r="W19" s="1"/>
  <c r="AN20"/>
  <c r="AP20" s="1"/>
  <c r="W20" s="1"/>
  <c r="AN21"/>
  <c r="AP21" s="1"/>
  <c r="W21" s="1"/>
  <c r="AN22"/>
  <c r="AP22" s="1"/>
  <c r="W22" s="1"/>
  <c r="AN23"/>
  <c r="AP23" s="1"/>
  <c r="W23" s="1"/>
  <c r="AN24"/>
  <c r="AP24" s="1"/>
  <c r="W24" s="1"/>
  <c r="AN25"/>
  <c r="AP25" s="1"/>
  <c r="W25" s="1"/>
  <c r="AN26"/>
  <c r="AP26" s="1"/>
  <c r="W26" s="1"/>
  <c r="AN27"/>
  <c r="AP27" s="1"/>
  <c r="W27" s="1"/>
  <c r="AN28"/>
  <c r="AP28" s="1"/>
  <c r="W28" s="1"/>
  <c r="AN29"/>
  <c r="AP29" s="1"/>
  <c r="W29" s="1"/>
  <c r="AN30"/>
  <c r="AP30" s="1"/>
  <c r="W30" s="1"/>
  <c r="AN31"/>
  <c r="AP31" s="1"/>
  <c r="W31" s="1"/>
  <c r="AN32"/>
  <c r="AP32" s="1"/>
  <c r="W32" s="1"/>
  <c r="AN33"/>
  <c r="AP33" s="1"/>
  <c r="W33" s="1"/>
  <c r="AN34"/>
  <c r="AP34" s="1"/>
  <c r="W34" s="1"/>
  <c r="AN35"/>
  <c r="AP35" s="1"/>
  <c r="W35" s="1"/>
  <c r="AN36"/>
  <c r="AP36" s="1"/>
  <c r="W36" s="1"/>
  <c r="AN37"/>
  <c r="AP37" s="1"/>
  <c r="W37" s="1"/>
  <c r="AN38"/>
  <c r="AP38" s="1"/>
  <c r="W38" s="1"/>
  <c r="AN39"/>
  <c r="AP39" s="1"/>
  <c r="W39" s="1"/>
  <c r="AN40"/>
  <c r="AP40" s="1"/>
  <c r="W40" s="1"/>
  <c r="AN41"/>
  <c r="AP41" s="1"/>
  <c r="W41" s="1"/>
  <c r="AN42"/>
  <c r="AP42" s="1"/>
  <c r="W42" s="1"/>
  <c r="AN43"/>
  <c r="AP43" s="1"/>
  <c r="W43" s="1"/>
  <c r="AN44"/>
  <c r="AP44" s="1"/>
  <c r="W44" s="1"/>
  <c r="AN45"/>
  <c r="AP45" s="1"/>
  <c r="W45" s="1"/>
  <c r="AN46"/>
  <c r="AP46" s="1"/>
  <c r="W46" s="1"/>
  <c r="AN47"/>
  <c r="AP47" s="1"/>
  <c r="W47" s="1"/>
  <c r="AN48"/>
  <c r="AP48" s="1"/>
  <c r="W48" s="1"/>
  <c r="AN49"/>
  <c r="AP49" s="1"/>
  <c r="W49" s="1"/>
  <c r="AN50"/>
  <c r="AP50" s="1"/>
  <c r="W50" s="1"/>
  <c r="AN51"/>
  <c r="AP51" s="1"/>
  <c r="W51" s="1"/>
  <c r="AN52"/>
  <c r="AP52" s="1"/>
  <c r="W52" s="1"/>
  <c r="AN53"/>
  <c r="AP53" s="1"/>
  <c r="W53" s="1"/>
  <c r="AN54"/>
  <c r="AP54" s="1"/>
  <c r="W54" s="1"/>
  <c r="AN55"/>
  <c r="AP55" s="1"/>
  <c r="W55" s="1"/>
  <c r="AN56"/>
  <c r="AP56" s="1"/>
  <c r="W56" s="1"/>
  <c r="AN57"/>
  <c r="AP57" s="1"/>
  <c r="W57" s="1"/>
  <c r="AN58"/>
  <c r="AP58" s="1"/>
  <c r="W58" s="1"/>
  <c r="AN59"/>
  <c r="AP59" s="1"/>
  <c r="W59" s="1"/>
  <c r="AN60"/>
  <c r="AP60" s="1"/>
  <c r="W60" s="1"/>
  <c r="AN61"/>
  <c r="AP61" s="1"/>
  <c r="W61" s="1"/>
  <c r="AN62"/>
  <c r="AP62" s="1"/>
  <c r="W62" s="1"/>
  <c r="AN63"/>
  <c r="AP63" s="1"/>
  <c r="W63" s="1"/>
  <c r="AN64"/>
  <c r="AP64" s="1"/>
  <c r="W64" s="1"/>
  <c r="AN65"/>
  <c r="AP65" s="1"/>
  <c r="W65" s="1"/>
  <c r="AN66"/>
  <c r="AP66" s="1"/>
  <c r="W66" s="1"/>
  <c r="AN67"/>
  <c r="AP67" s="1"/>
  <c r="W67" s="1"/>
  <c r="AN68"/>
  <c r="AP68" s="1"/>
  <c r="W68" s="1"/>
  <c r="AN69"/>
  <c r="AP69" s="1"/>
  <c r="W69" s="1"/>
  <c r="AN70"/>
  <c r="AP70" s="1"/>
  <c r="W70" s="1"/>
  <c r="AN71"/>
  <c r="AP71" s="1"/>
  <c r="W71" s="1"/>
  <c r="AN72"/>
  <c r="AP72" s="1"/>
  <c r="W72" s="1"/>
  <c r="AN73"/>
  <c r="AP73" s="1"/>
  <c r="W73" s="1"/>
  <c r="AN74"/>
  <c r="AP74" s="1"/>
  <c r="W74" s="1"/>
  <c r="AN75"/>
  <c r="AP75" s="1"/>
  <c r="W75" s="1"/>
  <c r="AN76"/>
  <c r="AP76" s="1"/>
  <c r="W76" s="1"/>
  <c r="AN77"/>
  <c r="AP77" s="1"/>
  <c r="W77" s="1"/>
  <c r="AN78"/>
  <c r="AP78" s="1"/>
  <c r="W78" s="1"/>
  <c r="AN79"/>
  <c r="AP79" s="1"/>
  <c r="W79" s="1"/>
  <c r="AN80"/>
  <c r="AP80" s="1"/>
  <c r="W80" s="1"/>
  <c r="AN81"/>
  <c r="AP81" s="1"/>
  <c r="W81" s="1"/>
  <c r="AN82"/>
  <c r="AP82" s="1"/>
  <c r="W82" s="1"/>
  <c r="AN83"/>
  <c r="AP83" s="1"/>
  <c r="W83" s="1"/>
  <c r="AN84"/>
  <c r="AP84" s="1"/>
  <c r="W84" s="1"/>
  <c r="AN85"/>
  <c r="AP85" s="1"/>
  <c r="W85" s="1"/>
  <c r="AN86"/>
  <c r="AP86" s="1"/>
  <c r="W86" s="1"/>
  <c r="AN87"/>
  <c r="AP87" s="1"/>
  <c r="W87" s="1"/>
  <c r="AN88"/>
  <c r="AP88" s="1"/>
  <c r="W88" s="1"/>
  <c r="AN89"/>
  <c r="AP89" s="1"/>
  <c r="W89" s="1"/>
  <c r="AN90"/>
  <c r="AP90" s="1"/>
  <c r="W90" s="1"/>
  <c r="AN91"/>
  <c r="AP91" s="1"/>
  <c r="W91" s="1"/>
  <c r="AN92"/>
  <c r="AP92" s="1"/>
  <c r="W92" s="1"/>
  <c r="AN93"/>
  <c r="AP93" s="1"/>
  <c r="W93" s="1"/>
  <c r="AN94"/>
  <c r="AP94" s="1"/>
  <c r="W94" s="1"/>
  <c r="AN95"/>
  <c r="AP95" s="1"/>
  <c r="W95" s="1"/>
  <c r="AN96"/>
  <c r="AP96" s="1"/>
  <c r="W96" s="1"/>
  <c r="AN97"/>
  <c r="AP97" s="1"/>
  <c r="W97" s="1"/>
  <c r="AN98"/>
  <c r="AP98" s="1"/>
  <c r="W98" s="1"/>
  <c r="AN99"/>
  <c r="AP99" s="1"/>
  <c r="W99" s="1"/>
  <c r="AN100"/>
  <c r="AP100" s="1"/>
  <c r="W100" s="1"/>
  <c r="AN101"/>
  <c r="AP101" s="1"/>
  <c r="W101" s="1"/>
  <c r="AN102"/>
  <c r="AP102" s="1"/>
  <c r="W102" s="1"/>
  <c r="AN103"/>
  <c r="AP103" s="1"/>
  <c r="W103" s="1"/>
  <c r="AN104"/>
  <c r="AP104" s="1"/>
  <c r="W104" s="1"/>
  <c r="AN105"/>
  <c r="AP105" s="1"/>
  <c r="W105" s="1"/>
  <c r="AN106"/>
  <c r="AP106" s="1"/>
  <c r="W106" s="1"/>
  <c r="AJ13"/>
  <c r="AI8"/>
  <c r="AI100"/>
  <c r="AI102"/>
  <c r="AI104"/>
  <c r="X8"/>
  <c r="AI18"/>
  <c r="X18" s="1"/>
  <c r="AI20"/>
  <c r="X20" s="1"/>
  <c r="AI22"/>
  <c r="X22" s="1"/>
  <c r="AI24"/>
  <c r="X24" s="1"/>
  <c r="AI26"/>
  <c r="AI28"/>
  <c r="AI30"/>
  <c r="AI32"/>
  <c r="AI34"/>
  <c r="AI36"/>
  <c r="AI38"/>
  <c r="AI40"/>
  <c r="AI42"/>
  <c r="AI44"/>
  <c r="AI46"/>
  <c r="AI48"/>
  <c r="AI50"/>
  <c r="AI52"/>
  <c r="AI54"/>
  <c r="AI56"/>
  <c r="AI58"/>
  <c r="AI60"/>
  <c r="AI62"/>
  <c r="AI64"/>
  <c r="AI66"/>
  <c r="AI68"/>
  <c r="AI70"/>
  <c r="AI72"/>
  <c r="AI74"/>
  <c r="AI76"/>
  <c r="AI78"/>
  <c r="AI80"/>
  <c r="AI82"/>
  <c r="AI84"/>
  <c r="AI86"/>
  <c r="AI88"/>
  <c r="AI90"/>
  <c r="AI92"/>
  <c r="AI94"/>
  <c r="AI96"/>
  <c r="AJ8"/>
  <c r="AJ12"/>
  <c r="AJ16"/>
  <c r="BA7"/>
  <c r="AH106"/>
  <c r="AI98"/>
  <c r="AH16"/>
  <c r="X16" s="1"/>
  <c r="AI15"/>
  <c r="X15" s="1"/>
  <c r="AH14"/>
  <c r="X14" s="1"/>
  <c r="X13"/>
  <c r="AI13"/>
  <c r="AH12"/>
  <c r="X12" s="1"/>
  <c r="AI11"/>
  <c r="X11" s="1"/>
  <c r="AH10"/>
  <c r="X10" s="1"/>
  <c r="AZ7"/>
  <c r="AM9"/>
  <c r="J9" s="1"/>
  <c r="AJ9" s="1"/>
  <c r="BB48"/>
  <c r="BB49"/>
  <c r="BB50"/>
  <c r="BB51"/>
  <c r="BB52"/>
  <c r="BB53"/>
  <c r="BB7"/>
  <c r="BB54"/>
  <c r="BB55"/>
  <c r="BB56"/>
  <c r="BB57"/>
  <c r="BB58"/>
  <c r="BB59"/>
  <c r="BB60"/>
  <c r="BB61"/>
  <c r="BB62"/>
  <c r="P8"/>
  <c r="P10"/>
  <c r="P12"/>
  <c r="P14"/>
  <c r="P16"/>
  <c r="P18"/>
  <c r="P20"/>
  <c r="P22"/>
  <c r="P24"/>
  <c r="P26"/>
  <c r="P28"/>
  <c r="Q28" i="2" s="1"/>
  <c r="P30" i="1"/>
  <c r="P32"/>
  <c r="P34"/>
  <c r="P36"/>
  <c r="Q36" i="2" s="1"/>
  <c r="P38" i="1"/>
  <c r="P40"/>
  <c r="P42"/>
  <c r="P44"/>
  <c r="Q44" i="2" s="1"/>
  <c r="P46" i="1"/>
  <c r="P48"/>
  <c r="P50"/>
  <c r="P52"/>
  <c r="Q52" i="2" s="1"/>
  <c r="P54" i="1"/>
  <c r="P56"/>
  <c r="P58"/>
  <c r="P60"/>
  <c r="Q60" i="2" s="1"/>
  <c r="P62" i="1"/>
  <c r="P64"/>
  <c r="P66"/>
  <c r="P68"/>
  <c r="Q68" i="2" s="1"/>
  <c r="P70" i="1"/>
  <c r="P72"/>
  <c r="P74"/>
  <c r="P76"/>
  <c r="Q76" i="2" s="1"/>
  <c r="P78" i="1"/>
  <c r="P80"/>
  <c r="P82"/>
  <c r="P84"/>
  <c r="Q84" i="2" s="1"/>
  <c r="P86" i="1"/>
  <c r="P88"/>
  <c r="P90"/>
  <c r="P92"/>
  <c r="Q92" i="2" s="1"/>
  <c r="P94" i="1"/>
  <c r="P96"/>
  <c r="P98"/>
  <c r="P100"/>
  <c r="Q100" i="2" s="1"/>
  <c r="P102" i="1"/>
  <c r="Q102" i="2" s="1"/>
  <c r="P104" i="1"/>
  <c r="P106"/>
  <c r="Q106" i="2" s="1"/>
  <c r="BA102" i="1"/>
  <c r="BA104"/>
  <c r="BA106"/>
  <c r="P9"/>
  <c r="Q9" i="2" s="1"/>
  <c r="P11" i="1"/>
  <c r="Q11" i="2" s="1"/>
  <c r="P13" i="1"/>
  <c r="Q13" i="2" s="1"/>
  <c r="P15" i="1"/>
  <c r="Q15" i="2" s="1"/>
  <c r="P17" i="1"/>
  <c r="P19"/>
  <c r="Q19" i="2" s="1"/>
  <c r="P21" i="1"/>
  <c r="Q21" i="2" s="1"/>
  <c r="P23" i="1"/>
  <c r="P25"/>
  <c r="Q25" i="2" s="1"/>
  <c r="P27" i="1"/>
  <c r="P29"/>
  <c r="P31"/>
  <c r="P33"/>
  <c r="Q33" i="2" s="1"/>
  <c r="P35" i="1"/>
  <c r="P37"/>
  <c r="Q37" i="2" s="1"/>
  <c r="P39" i="1"/>
  <c r="P41"/>
  <c r="Q41" i="2" s="1"/>
  <c r="P43" i="1"/>
  <c r="P45"/>
  <c r="P47"/>
  <c r="P49"/>
  <c r="Q49" i="2" s="1"/>
  <c r="P51" i="1"/>
  <c r="P53"/>
  <c r="P55"/>
  <c r="P57"/>
  <c r="Q57" i="2" s="1"/>
  <c r="P59" i="1"/>
  <c r="P61"/>
  <c r="P63"/>
  <c r="P65"/>
  <c r="Q65" i="2" s="1"/>
  <c r="P67" i="1"/>
  <c r="P69"/>
  <c r="P71"/>
  <c r="P73"/>
  <c r="P75"/>
  <c r="P77"/>
  <c r="P79"/>
  <c r="P81"/>
  <c r="Q81" i="2" s="1"/>
  <c r="P83" i="1"/>
  <c r="P85"/>
  <c r="Q85" i="2" s="1"/>
  <c r="P87" i="1"/>
  <c r="P89"/>
  <c r="Q89" i="2" s="1"/>
  <c r="P91" i="1"/>
  <c r="P93"/>
  <c r="Q93" i="2" s="1"/>
  <c r="P95" i="1"/>
  <c r="P97"/>
  <c r="Q97" i="2" s="1"/>
  <c r="P99" i="1"/>
  <c r="P101"/>
  <c r="Q101" i="2" s="1"/>
  <c r="P103" i="1"/>
  <c r="Q103" i="2" s="1"/>
  <c r="P105" i="1"/>
  <c r="Q105" i="2" s="1"/>
  <c r="BB63" i="1"/>
  <c r="BB64"/>
  <c r="BB65"/>
  <c r="BB66"/>
  <c r="BB67"/>
  <c r="BB68"/>
  <c r="BB69"/>
  <c r="BB70"/>
  <c r="BB71"/>
  <c r="AM18"/>
  <c r="J18" s="1"/>
  <c r="AJ18" s="1"/>
  <c r="AM19"/>
  <c r="J19" s="1"/>
  <c r="AJ19" s="1"/>
  <c r="AM20"/>
  <c r="J20" s="1"/>
  <c r="AJ20" s="1"/>
  <c r="AM21"/>
  <c r="J21" s="1"/>
  <c r="AJ21" s="1"/>
  <c r="AM22"/>
  <c r="J22" s="1"/>
  <c r="AJ22" s="1"/>
  <c r="AM23"/>
  <c r="J23" s="1"/>
  <c r="AJ23" s="1"/>
  <c r="AM24"/>
  <c r="J24" s="1"/>
  <c r="AJ24" s="1"/>
  <c r="AM25"/>
  <c r="J25" s="1"/>
  <c r="AJ25" s="1"/>
  <c r="AM26"/>
  <c r="J26" s="1"/>
  <c r="AJ26" s="1"/>
  <c r="AM27"/>
  <c r="J27" s="1"/>
  <c r="AJ27" s="1"/>
  <c r="AM28"/>
  <c r="J28" s="1"/>
  <c r="AJ28" s="1"/>
  <c r="AM29"/>
  <c r="J29" s="1"/>
  <c r="AJ29" s="1"/>
  <c r="AM30"/>
  <c r="J30" s="1"/>
  <c r="AJ30" s="1"/>
  <c r="AM31"/>
  <c r="J31" s="1"/>
  <c r="AJ31" s="1"/>
  <c r="AM32"/>
  <c r="J32" s="1"/>
  <c r="AJ32" s="1"/>
  <c r="AM33"/>
  <c r="J33" s="1"/>
  <c r="AJ33" s="1"/>
  <c r="AM34"/>
  <c r="J34" s="1"/>
  <c r="AJ34" s="1"/>
  <c r="AM35"/>
  <c r="J35" s="1"/>
  <c r="AJ35" s="1"/>
  <c r="AM36"/>
  <c r="J36" s="1"/>
  <c r="AJ36" s="1"/>
  <c r="AM37"/>
  <c r="J37" s="1"/>
  <c r="AJ37" s="1"/>
  <c r="AM38"/>
  <c r="J38" s="1"/>
  <c r="AJ38" s="1"/>
  <c r="AM39"/>
  <c r="J39" s="1"/>
  <c r="AJ39" s="1"/>
  <c r="AM40"/>
  <c r="J40" s="1"/>
  <c r="AJ40" s="1"/>
  <c r="AM41"/>
  <c r="J41" s="1"/>
  <c r="AJ41" s="1"/>
  <c r="AM42"/>
  <c r="J42" s="1"/>
  <c r="AJ42" s="1"/>
  <c r="AM43"/>
  <c r="J43" s="1"/>
  <c r="AJ43" s="1"/>
  <c r="AM44"/>
  <c r="J44" s="1"/>
  <c r="AJ44" s="1"/>
  <c r="AM45"/>
  <c r="J45" s="1"/>
  <c r="AJ45" s="1"/>
  <c r="AM46"/>
  <c r="J46" s="1"/>
  <c r="AJ46" s="1"/>
  <c r="AM47"/>
  <c r="J47" s="1"/>
  <c r="AJ47" s="1"/>
  <c r="AM48"/>
  <c r="J48" s="1"/>
  <c r="AJ48" s="1"/>
  <c r="AM49"/>
  <c r="J49" s="1"/>
  <c r="AJ49" s="1"/>
  <c r="AM50"/>
  <c r="J50" s="1"/>
  <c r="AJ50" s="1"/>
  <c r="AM51"/>
  <c r="J51" s="1"/>
  <c r="AJ51" s="1"/>
  <c r="AM52"/>
  <c r="J52" s="1"/>
  <c r="AJ52" s="1"/>
  <c r="AM53"/>
  <c r="J53" s="1"/>
  <c r="AJ53" s="1"/>
  <c r="AM54"/>
  <c r="J54" s="1"/>
  <c r="AJ54" s="1"/>
  <c r="AM55"/>
  <c r="J55" s="1"/>
  <c r="AJ55" s="1"/>
  <c r="AM56"/>
  <c r="J56" s="1"/>
  <c r="AJ56" s="1"/>
  <c r="AM57"/>
  <c r="J57" s="1"/>
  <c r="AJ57" s="1"/>
  <c r="AM58"/>
  <c r="J58" s="1"/>
  <c r="AJ58" s="1"/>
  <c r="AM59"/>
  <c r="J59" s="1"/>
  <c r="AJ59" s="1"/>
  <c r="AM60"/>
  <c r="J60" s="1"/>
  <c r="AJ60" s="1"/>
  <c r="AM61"/>
  <c r="J61" s="1"/>
  <c r="AJ61" s="1"/>
  <c r="AM62"/>
  <c r="J62" s="1"/>
  <c r="AJ62" s="1"/>
  <c r="AM63"/>
  <c r="J63" s="1"/>
  <c r="AJ63" s="1"/>
  <c r="AM64"/>
  <c r="J64" s="1"/>
  <c r="AJ64" s="1"/>
  <c r="AM65"/>
  <c r="J65" s="1"/>
  <c r="AJ65" s="1"/>
  <c r="AM66"/>
  <c r="J66" s="1"/>
  <c r="AJ66" s="1"/>
  <c r="AM67"/>
  <c r="J67" s="1"/>
  <c r="AJ67" s="1"/>
  <c r="AM68"/>
  <c r="J68" s="1"/>
  <c r="AJ68" s="1"/>
  <c r="AM69"/>
  <c r="J69" s="1"/>
  <c r="AJ69" s="1"/>
  <c r="AM70"/>
  <c r="J70" s="1"/>
  <c r="AJ70" s="1"/>
  <c r="AM71"/>
  <c r="J71" s="1"/>
  <c r="AJ71" s="1"/>
  <c r="AM72"/>
  <c r="J72" s="1"/>
  <c r="AJ72" s="1"/>
  <c r="AM73"/>
  <c r="J73" s="1"/>
  <c r="AJ73" s="1"/>
  <c r="AM74"/>
  <c r="J74" s="1"/>
  <c r="AJ74" s="1"/>
  <c r="AM75"/>
  <c r="J75" s="1"/>
  <c r="AJ75" s="1"/>
  <c r="AM76"/>
  <c r="J76" s="1"/>
  <c r="AJ76" s="1"/>
  <c r="AM77"/>
  <c r="J77" s="1"/>
  <c r="AJ77" s="1"/>
  <c r="AM78"/>
  <c r="J78" s="1"/>
  <c r="AJ78" s="1"/>
  <c r="AM79"/>
  <c r="J79" s="1"/>
  <c r="AJ79" s="1"/>
  <c r="AM80"/>
  <c r="J80" s="1"/>
  <c r="AJ80" s="1"/>
  <c r="AM81"/>
  <c r="J81" s="1"/>
  <c r="AJ81" s="1"/>
  <c r="AM82"/>
  <c r="J82" s="1"/>
  <c r="AJ82" s="1"/>
  <c r="AM83"/>
  <c r="J83" s="1"/>
  <c r="AJ83" s="1"/>
  <c r="AM84"/>
  <c r="J84" s="1"/>
  <c r="AJ84" s="1"/>
  <c r="AM85"/>
  <c r="J85" s="1"/>
  <c r="AJ85" s="1"/>
  <c r="AM86"/>
  <c r="J86" s="1"/>
  <c r="AJ86" s="1"/>
  <c r="AM87"/>
  <c r="J87" s="1"/>
  <c r="AJ87" s="1"/>
  <c r="AM88"/>
  <c r="J88" s="1"/>
  <c r="AJ88" s="1"/>
  <c r="AM89"/>
  <c r="J89" s="1"/>
  <c r="AJ89" s="1"/>
  <c r="AM90"/>
  <c r="J90" s="1"/>
  <c r="AJ90" s="1"/>
  <c r="AM91"/>
  <c r="J91" s="1"/>
  <c r="AJ91" s="1"/>
  <c r="AM92"/>
  <c r="J92" s="1"/>
  <c r="AJ92" s="1"/>
  <c r="AM93"/>
  <c r="J93" s="1"/>
  <c r="AJ93" s="1"/>
  <c r="BB72"/>
  <c r="BB73"/>
  <c r="BB74"/>
  <c r="BB75"/>
  <c r="BB76"/>
  <c r="BB77"/>
  <c r="BB78"/>
  <c r="BB79"/>
  <c r="BB80"/>
  <c r="BB81"/>
  <c r="BB82"/>
  <c r="BB83"/>
  <c r="AM10"/>
  <c r="J10" s="1"/>
  <c r="AJ10" s="1"/>
  <c r="BB84"/>
  <c r="BB85"/>
  <c r="BB86"/>
  <c r="BB87"/>
  <c r="BB88"/>
  <c r="BB89"/>
  <c r="BB90"/>
  <c r="BB91"/>
  <c r="BB92"/>
  <c r="BB93"/>
  <c r="BB94"/>
  <c r="BB95"/>
  <c r="BB96"/>
  <c r="BB97"/>
  <c r="BA98"/>
  <c r="BA100"/>
  <c r="BB98"/>
  <c r="BB99"/>
  <c r="BB100"/>
  <c r="BB101"/>
  <c r="BB102"/>
  <c r="BB103"/>
  <c r="BB104"/>
  <c r="BB105"/>
  <c r="AZ8"/>
  <c r="BA9"/>
  <c r="AZ10"/>
  <c r="BA11"/>
  <c r="AZ12"/>
  <c r="BA13"/>
  <c r="AZ14"/>
  <c r="BA15"/>
  <c r="AZ16"/>
  <c r="BA17"/>
  <c r="AZ18"/>
  <c r="BA19"/>
  <c r="AZ20"/>
  <c r="BA21"/>
  <c r="AZ22"/>
  <c r="BA23"/>
  <c r="AZ24"/>
  <c r="BA25"/>
  <c r="AZ26"/>
  <c r="AZ27"/>
  <c r="BA28"/>
  <c r="AZ29"/>
  <c r="BA30"/>
  <c r="BA32"/>
  <c r="BA34"/>
  <c r="AZ35"/>
  <c r="BA36"/>
  <c r="AZ37"/>
  <c r="BA38"/>
  <c r="AZ39"/>
  <c r="BA40"/>
  <c r="AZ41"/>
  <c r="BA42"/>
  <c r="AZ43"/>
  <c r="BA44"/>
  <c r="AZ45"/>
  <c r="BA46"/>
  <c r="AZ47"/>
  <c r="BA48"/>
  <c r="AZ49"/>
  <c r="BA50"/>
  <c r="AZ51"/>
  <c r="BA52"/>
  <c r="AZ53"/>
  <c r="BA54"/>
  <c r="AZ55"/>
  <c r="BA56"/>
  <c r="AZ57"/>
  <c r="BA58"/>
  <c r="AZ59"/>
  <c r="BA60"/>
  <c r="AZ61"/>
  <c r="BA62"/>
  <c r="AZ63"/>
  <c r="BA64"/>
  <c r="AZ65"/>
  <c r="BA66"/>
  <c r="AZ67"/>
  <c r="BA68"/>
  <c r="AZ69"/>
  <c r="BA70"/>
  <c r="AZ71"/>
  <c r="BA72"/>
  <c r="AZ73"/>
  <c r="BA74"/>
  <c r="AZ75"/>
  <c r="BA76"/>
  <c r="AZ77"/>
  <c r="BA78"/>
  <c r="AZ79"/>
  <c r="BA80"/>
  <c r="AZ81"/>
  <c r="BA82"/>
  <c r="AZ83"/>
  <c r="BA84"/>
  <c r="AZ85"/>
  <c r="BA86"/>
  <c r="AZ87"/>
  <c r="BA88"/>
  <c r="AZ89"/>
  <c r="BA90"/>
  <c r="AZ91"/>
  <c r="BA92"/>
  <c r="AZ93"/>
  <c r="BA94"/>
  <c r="AZ95"/>
  <c r="BA96"/>
  <c r="AZ97"/>
  <c r="AZ99"/>
  <c r="AZ101"/>
  <c r="AZ103"/>
  <c r="AZ105"/>
  <c r="BB106"/>
  <c r="AZ31"/>
  <c r="AZ33"/>
  <c r="BA8"/>
  <c r="AZ9"/>
  <c r="BA10"/>
  <c r="AZ11"/>
  <c r="BA12"/>
  <c r="AZ13"/>
  <c r="BA14"/>
  <c r="AZ15"/>
  <c r="BA16"/>
  <c r="AZ17"/>
  <c r="BA18"/>
  <c r="AZ19"/>
  <c r="BA20"/>
  <c r="AZ21"/>
  <c r="BA22"/>
  <c r="AZ23"/>
  <c r="BA24"/>
  <c r="AZ25"/>
  <c r="BA26"/>
  <c r="BA27"/>
  <c r="AZ28"/>
  <c r="BA29"/>
  <c r="AZ30"/>
  <c r="BA31"/>
  <c r="AZ32"/>
  <c r="BA33"/>
  <c r="AZ34"/>
  <c r="BA35"/>
  <c r="AZ36"/>
  <c r="BA37"/>
  <c r="AZ38"/>
  <c r="BA39"/>
  <c r="AZ40"/>
  <c r="BA41"/>
  <c r="AZ42"/>
  <c r="BA43"/>
  <c r="AZ44"/>
  <c r="BA45"/>
  <c r="AZ46"/>
  <c r="BA47"/>
  <c r="AZ48"/>
  <c r="BA49"/>
  <c r="AZ50"/>
  <c r="BA51"/>
  <c r="AZ52"/>
  <c r="BA53"/>
  <c r="AZ54"/>
  <c r="BA55"/>
  <c r="AZ56"/>
  <c r="BA57"/>
  <c r="AZ58"/>
  <c r="BA59"/>
  <c r="AZ60"/>
  <c r="BA61"/>
  <c r="AZ62"/>
  <c r="BA63"/>
  <c r="AZ64"/>
  <c r="BA65"/>
  <c r="AZ66"/>
  <c r="BA67"/>
  <c r="AZ68"/>
  <c r="BA69"/>
  <c r="AZ70"/>
  <c r="BA71"/>
  <c r="AZ72"/>
  <c r="BA73"/>
  <c r="AZ74"/>
  <c r="BA75"/>
  <c r="AZ76"/>
  <c r="BA77"/>
  <c r="AZ78"/>
  <c r="BA79"/>
  <c r="AZ80"/>
  <c r="BA81"/>
  <c r="AZ82"/>
  <c r="BA83"/>
  <c r="AZ84"/>
  <c r="BA85"/>
  <c r="AZ86"/>
  <c r="BA87"/>
  <c r="AZ88"/>
  <c r="BA89"/>
  <c r="AZ90"/>
  <c r="BA91"/>
  <c r="AZ92"/>
  <c r="BA93"/>
  <c r="AZ94"/>
  <c r="BA95"/>
  <c r="AZ96"/>
  <c r="BA97"/>
  <c r="AZ98"/>
  <c r="BA99"/>
  <c r="AZ100"/>
  <c r="BA101"/>
  <c r="AZ102"/>
  <c r="BA103"/>
  <c r="AZ104"/>
  <c r="BA105"/>
  <c r="AZ106"/>
  <c r="AM106"/>
  <c r="J106" s="1"/>
  <c r="AJ106" s="1"/>
  <c r="AM105"/>
  <c r="J105" s="1"/>
  <c r="AJ105" s="1"/>
  <c r="AM104"/>
  <c r="J104" s="1"/>
  <c r="AJ104" s="1"/>
  <c r="AM103"/>
  <c r="J103" s="1"/>
  <c r="AJ103" s="1"/>
  <c r="AM102"/>
  <c r="J102" s="1"/>
  <c r="AJ102" s="1"/>
  <c r="AM101"/>
  <c r="J101" s="1"/>
  <c r="AJ101" s="1"/>
  <c r="AM100"/>
  <c r="J100" s="1"/>
  <c r="AJ100" s="1"/>
  <c r="AM99"/>
  <c r="J99" s="1"/>
  <c r="AJ99" s="1"/>
  <c r="AM98"/>
  <c r="J98" s="1"/>
  <c r="AJ98" s="1"/>
  <c r="AM97"/>
  <c r="J97" s="1"/>
  <c r="AJ97" s="1"/>
  <c r="AM96"/>
  <c r="J96" s="1"/>
  <c r="AJ96" s="1"/>
  <c r="AM95"/>
  <c r="J95" s="1"/>
  <c r="AJ95" s="1"/>
  <c r="AM17"/>
  <c r="J17" s="1"/>
  <c r="AJ17" s="1"/>
  <c r="AM94"/>
  <c r="J94" s="1"/>
  <c r="AJ94" s="1"/>
  <c r="K7"/>
  <c r="AB7" s="1"/>
  <c r="K8"/>
  <c r="AB8" s="1"/>
  <c r="K10"/>
  <c r="AB10" s="1"/>
  <c r="K12"/>
  <c r="AB12" s="1"/>
  <c r="K14"/>
  <c r="AB14" s="1"/>
  <c r="K16"/>
  <c r="AB16" s="1"/>
  <c r="K18"/>
  <c r="AB18" s="1"/>
  <c r="K20"/>
  <c r="AB20" s="1"/>
  <c r="K22"/>
  <c r="AB22" s="1"/>
  <c r="K24"/>
  <c r="AB24" s="1"/>
  <c r="K26"/>
  <c r="AB26" s="1"/>
  <c r="K28"/>
  <c r="AB28" s="1"/>
  <c r="K30"/>
  <c r="AB30" s="1"/>
  <c r="K32"/>
  <c r="AB32" s="1"/>
  <c r="K34"/>
  <c r="AB34" s="1"/>
  <c r="K36"/>
  <c r="AB36" s="1"/>
  <c r="K38"/>
  <c r="AB38" s="1"/>
  <c r="K40"/>
  <c r="AB40" s="1"/>
  <c r="K42"/>
  <c r="AB42" s="1"/>
  <c r="K44"/>
  <c r="AB44" s="1"/>
  <c r="K46"/>
  <c r="AB46" s="1"/>
  <c r="K48"/>
  <c r="AB48" s="1"/>
  <c r="K50"/>
  <c r="AB50" s="1"/>
  <c r="K52"/>
  <c r="AB52" s="1"/>
  <c r="K54"/>
  <c r="AB54" s="1"/>
  <c r="K56"/>
  <c r="AB56" s="1"/>
  <c r="K58"/>
  <c r="AB58" s="1"/>
  <c r="K60"/>
  <c r="AB60" s="1"/>
  <c r="K62"/>
  <c r="AB62" s="1"/>
  <c r="K64"/>
  <c r="AB64" s="1"/>
  <c r="K66"/>
  <c r="AB66" s="1"/>
  <c r="K68"/>
  <c r="AB68" s="1"/>
  <c r="K70"/>
  <c r="AB70" s="1"/>
  <c r="K72"/>
  <c r="AB72" s="1"/>
  <c r="K74"/>
  <c r="AB74" s="1"/>
  <c r="K76"/>
  <c r="AB76" s="1"/>
  <c r="K78"/>
  <c r="AB78" s="1"/>
  <c r="K80"/>
  <c r="AB80" s="1"/>
  <c r="K82"/>
  <c r="AB82" s="1"/>
  <c r="K84"/>
  <c r="AB84" s="1"/>
  <c r="K86"/>
  <c r="AB86" s="1"/>
  <c r="K88"/>
  <c r="AB88" s="1"/>
  <c r="K90"/>
  <c r="AB90" s="1"/>
  <c r="K92"/>
  <c r="AB92" s="1"/>
  <c r="K94"/>
  <c r="AB94" s="1"/>
  <c r="K96"/>
  <c r="AB96" s="1"/>
  <c r="K98"/>
  <c r="AB98" s="1"/>
  <c r="K100"/>
  <c r="AB100" s="1"/>
  <c r="K102"/>
  <c r="AB102" s="1"/>
  <c r="K104"/>
  <c r="AB104" s="1"/>
  <c r="K106"/>
  <c r="AB106" s="1"/>
  <c r="K9"/>
  <c r="AB9" s="1"/>
  <c r="K11"/>
  <c r="AB11" s="1"/>
  <c r="K13"/>
  <c r="AB13" s="1"/>
  <c r="K15"/>
  <c r="AB15" s="1"/>
  <c r="K17"/>
  <c r="AB17" s="1"/>
  <c r="K19"/>
  <c r="AB19" s="1"/>
  <c r="K21"/>
  <c r="AB21" s="1"/>
  <c r="K23"/>
  <c r="AB23" s="1"/>
  <c r="K25"/>
  <c r="AB25" s="1"/>
  <c r="K27"/>
  <c r="AB27" s="1"/>
  <c r="K29"/>
  <c r="AB29" s="1"/>
  <c r="K31"/>
  <c r="AB31" s="1"/>
  <c r="K33"/>
  <c r="AB33" s="1"/>
  <c r="K35"/>
  <c r="AB35" s="1"/>
  <c r="K37"/>
  <c r="AB37" s="1"/>
  <c r="K39"/>
  <c r="AB39" s="1"/>
  <c r="K41"/>
  <c r="AB41" s="1"/>
  <c r="K43"/>
  <c r="AB43" s="1"/>
  <c r="K45"/>
  <c r="AB45" s="1"/>
  <c r="K47"/>
  <c r="AB47" s="1"/>
  <c r="K49"/>
  <c r="AB49" s="1"/>
  <c r="K51"/>
  <c r="AB51" s="1"/>
  <c r="K53"/>
  <c r="AB53" s="1"/>
  <c r="K55"/>
  <c r="AB55" s="1"/>
  <c r="K57"/>
  <c r="AB57" s="1"/>
  <c r="K59"/>
  <c r="AB59" s="1"/>
  <c r="K61"/>
  <c r="AB61" s="1"/>
  <c r="K63"/>
  <c r="AB63" s="1"/>
  <c r="K65"/>
  <c r="AB65" s="1"/>
  <c r="K67"/>
  <c r="AB67" s="1"/>
  <c r="K69"/>
  <c r="AB69" s="1"/>
  <c r="K71"/>
  <c r="AB71" s="1"/>
  <c r="K73"/>
  <c r="AB73" s="1"/>
  <c r="K75"/>
  <c r="AB75" s="1"/>
  <c r="K77"/>
  <c r="AB77" s="1"/>
  <c r="K79"/>
  <c r="AB79" s="1"/>
  <c r="K81"/>
  <c r="AB81" s="1"/>
  <c r="K83"/>
  <c r="AB83" s="1"/>
  <c r="K85"/>
  <c r="AB85" s="1"/>
  <c r="K87"/>
  <c r="AB87" s="1"/>
  <c r="K89"/>
  <c r="AB89" s="1"/>
  <c r="K91"/>
  <c r="AB91" s="1"/>
  <c r="K93"/>
  <c r="AB93" s="1"/>
  <c r="K95"/>
  <c r="AB95" s="1"/>
  <c r="K97"/>
  <c r="AB97" s="1"/>
  <c r="K99"/>
  <c r="AB99" s="1"/>
  <c r="K101"/>
  <c r="AB101" s="1"/>
  <c r="K103"/>
  <c r="AB103" s="1"/>
  <c r="K105"/>
  <c r="AB105" s="1"/>
  <c r="Q103"/>
  <c r="AC103" i="2" s="1"/>
  <c r="S103" s="1"/>
  <c r="AF103" s="1"/>
  <c r="Q105" i="1"/>
  <c r="Q106"/>
  <c r="AC106" i="2" s="1"/>
  <c r="S106" s="1"/>
  <c r="AF106" s="1"/>
  <c r="Q13" i="1"/>
  <c r="Q28"/>
  <c r="Q14"/>
  <c r="Q25"/>
  <c r="AE25" i="2" s="1"/>
  <c r="Q33" i="1"/>
  <c r="Q41"/>
  <c r="Q49"/>
  <c r="Q57"/>
  <c r="Q65"/>
  <c r="Q73"/>
  <c r="Q81"/>
  <c r="Q89"/>
  <c r="Q97"/>
  <c r="AC97" i="2" s="1"/>
  <c r="S97" s="1"/>
  <c r="AF97" s="1"/>
  <c r="Q7" i="1"/>
  <c r="R7"/>
  <c r="R18"/>
  <c r="Q92" l="1"/>
  <c r="AD92" s="1"/>
  <c r="Q60"/>
  <c r="AE60" s="1"/>
  <c r="AC60" i="2"/>
  <c r="S60" s="1"/>
  <c r="AF60" s="1"/>
  <c r="Q77"/>
  <c r="Q73"/>
  <c r="AC73" s="1"/>
  <c r="S73" s="1"/>
  <c r="AF73" s="1"/>
  <c r="Q69"/>
  <c r="Q61"/>
  <c r="AD61" s="1"/>
  <c r="Q53"/>
  <c r="Q45"/>
  <c r="AD45" s="1"/>
  <c r="Q29"/>
  <c r="Q17"/>
  <c r="AC17" s="1"/>
  <c r="S17" s="1"/>
  <c r="AF17" s="1"/>
  <c r="Q14"/>
  <c r="AD14" s="1"/>
  <c r="Q10"/>
  <c r="AC10" s="1"/>
  <c r="S10" s="1"/>
  <c r="AF10" s="1"/>
  <c r="X9"/>
  <c r="BC24"/>
  <c r="BD24" s="1"/>
  <c r="I24" s="1"/>
  <c r="BC22"/>
  <c r="BD22" s="1"/>
  <c r="I22" s="1"/>
  <c r="BC20"/>
  <c r="BD20" s="1"/>
  <c r="I20" s="1"/>
  <c r="BC18"/>
  <c r="BD18" s="1"/>
  <c r="I18" s="1"/>
  <c r="BC17"/>
  <c r="BD17" s="1"/>
  <c r="I17" s="1"/>
  <c r="BC15"/>
  <c r="BD15" s="1"/>
  <c r="I15" s="1"/>
  <c r="BC11"/>
  <c r="BD11" s="1"/>
  <c r="I11" s="1"/>
  <c r="Q76" i="1"/>
  <c r="AE76" s="1"/>
  <c r="Q44"/>
  <c r="AD44" s="1"/>
  <c r="Q101"/>
  <c r="AC101" i="2" s="1"/>
  <c r="S101" s="1"/>
  <c r="AF101" s="1"/>
  <c r="Q93" i="1"/>
  <c r="Q85"/>
  <c r="AC85" s="1"/>
  <c r="S85" s="1"/>
  <c r="AF85" s="1"/>
  <c r="Q77"/>
  <c r="AE77" s="1"/>
  <c r="Q69"/>
  <c r="AC69" s="1"/>
  <c r="Q61"/>
  <c r="Q53"/>
  <c r="Q45"/>
  <c r="AC45" s="1"/>
  <c r="Q37"/>
  <c r="AC37" s="1"/>
  <c r="S37" s="1"/>
  <c r="AF37" s="1"/>
  <c r="Q29"/>
  <c r="AD29" i="2" s="1"/>
  <c r="Q21" i="1"/>
  <c r="AD21" i="2" s="1"/>
  <c r="Q10" i="1"/>
  <c r="AD10" i="2" s="1"/>
  <c r="Q17" i="1"/>
  <c r="Q9"/>
  <c r="AE9" s="1"/>
  <c r="Q102"/>
  <c r="AC102" i="2" s="1"/>
  <c r="S102" s="1"/>
  <c r="AF102" s="1"/>
  <c r="AE7"/>
  <c r="AD7"/>
  <c r="AC93" i="1"/>
  <c r="S93" s="1"/>
  <c r="AF93" s="1"/>
  <c r="AC93" i="2"/>
  <c r="S93" s="1"/>
  <c r="AF93" s="1"/>
  <c r="AC77" i="1"/>
  <c r="AC77" i="2"/>
  <c r="S77" s="1"/>
  <c r="AF77" s="1"/>
  <c r="AC28" i="1"/>
  <c r="S28" s="1"/>
  <c r="AF28" s="1"/>
  <c r="AC28" i="2"/>
  <c r="S28" s="1"/>
  <c r="AF28" s="1"/>
  <c r="AC13" i="1"/>
  <c r="AC13" i="2"/>
  <c r="S13" s="1"/>
  <c r="AF13" s="1"/>
  <c r="Q95" i="1"/>
  <c r="AE95" s="1"/>
  <c r="Q95" i="2"/>
  <c r="Q91" i="1"/>
  <c r="Q91" i="2"/>
  <c r="Q83" i="1"/>
  <c r="AE83" s="1"/>
  <c r="Q83" i="2"/>
  <c r="Q75" i="1"/>
  <c r="Q75" i="2"/>
  <c r="Q67" i="1"/>
  <c r="AE67" s="1"/>
  <c r="Q67" i="2"/>
  <c r="Q59" i="1"/>
  <c r="AE59" s="1"/>
  <c r="Q59" i="2"/>
  <c r="Q51" i="1"/>
  <c r="AE51" s="1"/>
  <c r="Q51" i="2"/>
  <c r="Q43" i="1"/>
  <c r="AE43" s="1"/>
  <c r="Q43" i="2"/>
  <c r="Q35" i="1"/>
  <c r="AE35" s="1"/>
  <c r="Q35" i="2"/>
  <c r="Q31" i="1"/>
  <c r="AD31" s="1"/>
  <c r="Q31" i="2"/>
  <c r="Q27" i="1"/>
  <c r="AE27" s="1"/>
  <c r="Q27" i="2"/>
  <c r="Q23" i="1"/>
  <c r="AD23" s="1"/>
  <c r="Q23" i="2"/>
  <c r="Q96" i="1"/>
  <c r="AC96" s="1"/>
  <c r="Q96" i="2"/>
  <c r="Q88" i="1"/>
  <c r="AD88" s="1"/>
  <c r="Q88" i="2"/>
  <c r="Q64" i="1"/>
  <c r="AD64" s="1"/>
  <c r="Q64" i="2"/>
  <c r="Q48" i="1"/>
  <c r="AD48" s="1"/>
  <c r="Q48" i="2"/>
  <c r="Q40" i="1"/>
  <c r="AE40" s="1"/>
  <c r="Q40" i="2"/>
  <c r="Q20" i="1"/>
  <c r="AD20" s="1"/>
  <c r="Q20" i="2"/>
  <c r="Q12" i="1"/>
  <c r="AD12" s="1"/>
  <c r="Q12" i="2"/>
  <c r="AD77"/>
  <c r="AE77"/>
  <c r="AE69"/>
  <c r="AD69"/>
  <c r="AE61"/>
  <c r="AE53"/>
  <c r="AD53"/>
  <c r="AD35"/>
  <c r="AE35"/>
  <c r="AE96"/>
  <c r="AD96"/>
  <c r="AE92"/>
  <c r="AD92"/>
  <c r="AE88"/>
  <c r="AD88"/>
  <c r="AD76"/>
  <c r="AE76"/>
  <c r="AE64"/>
  <c r="AD64"/>
  <c r="AE60"/>
  <c r="AD60"/>
  <c r="AE48"/>
  <c r="AD48"/>
  <c r="AD44"/>
  <c r="AE44"/>
  <c r="AD40"/>
  <c r="AE40"/>
  <c r="AE103"/>
  <c r="AD103"/>
  <c r="AE95"/>
  <c r="AD95"/>
  <c r="AE91"/>
  <c r="AD91"/>
  <c r="AD85"/>
  <c r="AE85"/>
  <c r="AD41"/>
  <c r="AE41"/>
  <c r="AD33"/>
  <c r="AE33"/>
  <c r="AE29"/>
  <c r="AE21"/>
  <c r="AE17"/>
  <c r="BC12"/>
  <c r="BD12" s="1"/>
  <c r="I12" s="1"/>
  <c r="BC8"/>
  <c r="BD8" s="1"/>
  <c r="I8" s="1"/>
  <c r="AD28"/>
  <c r="BC47"/>
  <c r="BD47" s="1"/>
  <c r="I47" s="1"/>
  <c r="BC46"/>
  <c r="BD46" s="1"/>
  <c r="I46" s="1"/>
  <c r="BC45"/>
  <c r="BD45" s="1"/>
  <c r="I45" s="1"/>
  <c r="AE13"/>
  <c r="AC85"/>
  <c r="S85" s="1"/>
  <c r="AF85" s="1"/>
  <c r="AC69"/>
  <c r="S69" s="1"/>
  <c r="AF69" s="1"/>
  <c r="AC61" i="1"/>
  <c r="AC53"/>
  <c r="AC53" i="2"/>
  <c r="S53" s="1"/>
  <c r="AF53" s="1"/>
  <c r="AC37"/>
  <c r="S37" s="1"/>
  <c r="AF37" s="1"/>
  <c r="AC29"/>
  <c r="S29" s="1"/>
  <c r="AF29" s="1"/>
  <c r="AC21"/>
  <c r="S21" s="1"/>
  <c r="AF21" s="1"/>
  <c r="AC10" i="1"/>
  <c r="AC92" i="2"/>
  <c r="S92" s="1"/>
  <c r="AF92" s="1"/>
  <c r="AC76" i="1"/>
  <c r="S76" s="1"/>
  <c r="AF76" s="1"/>
  <c r="AC76" i="2"/>
  <c r="S76" s="1"/>
  <c r="AF76" s="1"/>
  <c r="AC44"/>
  <c r="S44" s="1"/>
  <c r="AF44" s="1"/>
  <c r="AC17" i="1"/>
  <c r="AC9"/>
  <c r="AC9" i="2"/>
  <c r="S9" s="1"/>
  <c r="AF9" s="1"/>
  <c r="Q99" i="1"/>
  <c r="AE99" s="1"/>
  <c r="Q99" i="2"/>
  <c r="Q87" i="1"/>
  <c r="AE87" s="1"/>
  <c r="Q87" i="2"/>
  <c r="Q79" i="1"/>
  <c r="AE79" s="1"/>
  <c r="Q79" i="2"/>
  <c r="Q71" i="1"/>
  <c r="AD71" s="1"/>
  <c r="Q71" i="2"/>
  <c r="Q63" i="1"/>
  <c r="AD63" s="1"/>
  <c r="Q63" i="2"/>
  <c r="Q55" i="1"/>
  <c r="AE55" s="1"/>
  <c r="Q55" i="2"/>
  <c r="Q47" i="1"/>
  <c r="AE47" s="1"/>
  <c r="Q47" i="2"/>
  <c r="Q39" i="1"/>
  <c r="AD39" s="1"/>
  <c r="Q39" i="2"/>
  <c r="AD39" s="1"/>
  <c r="Q104" i="1"/>
  <c r="AD104" s="1"/>
  <c r="Q104" i="2"/>
  <c r="Q80" i="1"/>
  <c r="AD80" s="1"/>
  <c r="Q80" i="2"/>
  <c r="Q72" i="1"/>
  <c r="AD72" s="1"/>
  <c r="Q72" i="2"/>
  <c r="Q56" i="1"/>
  <c r="AD56" s="1"/>
  <c r="Q56" i="2"/>
  <c r="Q32" i="1"/>
  <c r="AD32" s="1"/>
  <c r="Q32" i="2"/>
  <c r="Q24" i="1"/>
  <c r="AD24" s="1"/>
  <c r="Q24" i="2"/>
  <c r="Q16" i="1"/>
  <c r="AE16" s="1"/>
  <c r="Q16" i="2"/>
  <c r="Q8" i="1"/>
  <c r="AE8" s="1"/>
  <c r="Q8" i="2"/>
  <c r="AC7" i="1"/>
  <c r="AC7" i="2"/>
  <c r="S7" s="1"/>
  <c r="AF7" s="1"/>
  <c r="AC89" i="1"/>
  <c r="AC89" i="2"/>
  <c r="S89" s="1"/>
  <c r="AF89" s="1"/>
  <c r="AC81" i="1"/>
  <c r="AC81" i="2"/>
  <c r="S81" s="1"/>
  <c r="AF81" s="1"/>
  <c r="AC73" i="1"/>
  <c r="AC65"/>
  <c r="AC65" i="2"/>
  <c r="S65" s="1"/>
  <c r="AF65" s="1"/>
  <c r="AC57" i="1"/>
  <c r="AC57" i="2"/>
  <c r="S57" s="1"/>
  <c r="AF57" s="1"/>
  <c r="AC49" i="1"/>
  <c r="AC49" i="2"/>
  <c r="S49" s="1"/>
  <c r="AF49" s="1"/>
  <c r="AC41" i="1"/>
  <c r="AC41" i="2"/>
  <c r="S41" s="1"/>
  <c r="AF41" s="1"/>
  <c r="AC33" i="1"/>
  <c r="AC33" i="2"/>
  <c r="S33" s="1"/>
  <c r="AF33" s="1"/>
  <c r="AC25" i="1"/>
  <c r="AC25" i="2"/>
  <c r="S25" s="1"/>
  <c r="AF25" s="1"/>
  <c r="AC14" i="1"/>
  <c r="AC14" i="2"/>
  <c r="S14" s="1"/>
  <c r="AF14" s="1"/>
  <c r="AC105" i="1"/>
  <c r="AC105" i="2"/>
  <c r="S105" s="1"/>
  <c r="AF105" s="1"/>
  <c r="Q98" i="1"/>
  <c r="AE98" s="1"/>
  <c r="Q98" i="2"/>
  <c r="AE98" s="1"/>
  <c r="Q94" i="1"/>
  <c r="AE94" s="1"/>
  <c r="Q94" i="2"/>
  <c r="AE94" s="1"/>
  <c r="Q90" i="1"/>
  <c r="Q90" i="2"/>
  <c r="AE90" s="1"/>
  <c r="Q86" i="1"/>
  <c r="AE86" s="1"/>
  <c r="Q86" i="2"/>
  <c r="AD86" s="1"/>
  <c r="Q82" i="1"/>
  <c r="AE82" s="1"/>
  <c r="Q82" i="2"/>
  <c r="AD82" s="1"/>
  <c r="Q78" i="1"/>
  <c r="AE78" s="1"/>
  <c r="Q78" i="2"/>
  <c r="AD78" s="1"/>
  <c r="Q74" i="1"/>
  <c r="Q74" i="2"/>
  <c r="AD74" s="1"/>
  <c r="Q70" i="1"/>
  <c r="AE70" s="1"/>
  <c r="Q70" i="2"/>
  <c r="AE70" s="1"/>
  <c r="Q66" i="1"/>
  <c r="AE66" s="1"/>
  <c r="Q66" i="2"/>
  <c r="AE66" s="1"/>
  <c r="Q62" i="1"/>
  <c r="AD62" s="1"/>
  <c r="Q62" i="2"/>
  <c r="AE62" s="1"/>
  <c r="Q58" i="1"/>
  <c r="AD58" s="1"/>
  <c r="Q58" i="2"/>
  <c r="AE58" s="1"/>
  <c r="Q54" i="1"/>
  <c r="AE54" s="1"/>
  <c r="Q54" i="2"/>
  <c r="AE54" s="1"/>
  <c r="Q50" i="1"/>
  <c r="AE50" s="1"/>
  <c r="Q50" i="2"/>
  <c r="AE50" s="1"/>
  <c r="Q46" i="1"/>
  <c r="AD46" s="1"/>
  <c r="Q46" i="2"/>
  <c r="AE46" s="1"/>
  <c r="Q42" i="1"/>
  <c r="Q42" i="2"/>
  <c r="AD42" s="1"/>
  <c r="Q38" i="1"/>
  <c r="AE38" s="1"/>
  <c r="Q38" i="2"/>
  <c r="AD38" s="1"/>
  <c r="Q34" i="1"/>
  <c r="Q34" i="2"/>
  <c r="AD34" s="1"/>
  <c r="Q30" i="1"/>
  <c r="AE30" s="1"/>
  <c r="Q30" i="2"/>
  <c r="Q26" i="1"/>
  <c r="AE26" s="1"/>
  <c r="Q26" i="2"/>
  <c r="Q22" i="1"/>
  <c r="AE22" s="1"/>
  <c r="Q22" i="2"/>
  <c r="Q18" i="1"/>
  <c r="AE18" s="1"/>
  <c r="Q18" i="2"/>
  <c r="AD81"/>
  <c r="AE81"/>
  <c r="AE65"/>
  <c r="AD65"/>
  <c r="AE57"/>
  <c r="AD57"/>
  <c r="AE49"/>
  <c r="AD49"/>
  <c r="AD106"/>
  <c r="AE106"/>
  <c r="AE102"/>
  <c r="AD102"/>
  <c r="AE105"/>
  <c r="AD105"/>
  <c r="AE101"/>
  <c r="AD101"/>
  <c r="AE97"/>
  <c r="AD97"/>
  <c r="AE93"/>
  <c r="AD93"/>
  <c r="AE89"/>
  <c r="AD89"/>
  <c r="AD83"/>
  <c r="AE83"/>
  <c r="AD75"/>
  <c r="AE75"/>
  <c r="AE67"/>
  <c r="AD67"/>
  <c r="AE59"/>
  <c r="AD59"/>
  <c r="AE51"/>
  <c r="AD51"/>
  <c r="AD43"/>
  <c r="AE43"/>
  <c r="AD37"/>
  <c r="AE37"/>
  <c r="Q100" i="1"/>
  <c r="AC100" i="2" s="1"/>
  <c r="S100" s="1"/>
  <c r="AF100" s="1"/>
  <c r="Q84" i="1"/>
  <c r="AD84" i="2" s="1"/>
  <c r="Q68" i="1"/>
  <c r="AD68" s="1"/>
  <c r="Q52"/>
  <c r="AE52" i="2" s="1"/>
  <c r="Q36" i="1"/>
  <c r="AD36" s="1"/>
  <c r="Q19"/>
  <c r="Q15"/>
  <c r="AD15" s="1"/>
  <c r="Q11"/>
  <c r="AE11" s="1"/>
  <c r="BC29" i="2"/>
  <c r="BD29" s="1"/>
  <c r="I29" s="1"/>
  <c r="AE28"/>
  <c r="BC27"/>
  <c r="BD27" s="1"/>
  <c r="I27" s="1"/>
  <c r="BC25"/>
  <c r="BD25" s="1"/>
  <c r="I25" s="1"/>
  <c r="BC14"/>
  <c r="BD14" s="1"/>
  <c r="I14" s="1"/>
  <c r="AE14"/>
  <c r="AD13"/>
  <c r="BC10"/>
  <c r="BD10" s="1"/>
  <c r="I10" s="1"/>
  <c r="AE10"/>
  <c r="AD9"/>
  <c r="AD25"/>
  <c r="BC106"/>
  <c r="BD106" s="1"/>
  <c r="I106" s="1"/>
  <c r="BC86"/>
  <c r="BD86" s="1"/>
  <c r="I86" s="1"/>
  <c r="BC85"/>
  <c r="BD85" s="1"/>
  <c r="I85" s="1"/>
  <c r="BC84"/>
  <c r="BD84" s="1"/>
  <c r="I84" s="1"/>
  <c r="BC83"/>
  <c r="BD83" s="1"/>
  <c r="I83" s="1"/>
  <c r="BC82"/>
  <c r="BD82" s="1"/>
  <c r="I82" s="1"/>
  <c r="BC81"/>
  <c r="BD81" s="1"/>
  <c r="I81" s="1"/>
  <c r="BC80"/>
  <c r="BD80" s="1"/>
  <c r="I80" s="1"/>
  <c r="BC79"/>
  <c r="BD79" s="1"/>
  <c r="I79" s="1"/>
  <c r="BC78"/>
  <c r="BD78" s="1"/>
  <c r="I78" s="1"/>
  <c r="BC77"/>
  <c r="BD77" s="1"/>
  <c r="I77" s="1"/>
  <c r="BC76"/>
  <c r="BD76" s="1"/>
  <c r="I76" s="1"/>
  <c r="BC75"/>
  <c r="BD75" s="1"/>
  <c r="I75" s="1"/>
  <c r="BC74"/>
  <c r="BD74" s="1"/>
  <c r="I74" s="1"/>
  <c r="BC73"/>
  <c r="BD73" s="1"/>
  <c r="I73" s="1"/>
  <c r="BC72"/>
  <c r="BD72" s="1"/>
  <c r="I72" s="1"/>
  <c r="BC71"/>
  <c r="BD71" s="1"/>
  <c r="I71" s="1"/>
  <c r="BC44"/>
  <c r="BD44" s="1"/>
  <c r="I44" s="1"/>
  <c r="BC43"/>
  <c r="BD43" s="1"/>
  <c r="I43" s="1"/>
  <c r="BC42"/>
  <c r="BD42" s="1"/>
  <c r="I42" s="1"/>
  <c r="BC41"/>
  <c r="BD41" s="1"/>
  <c r="I41" s="1"/>
  <c r="BC40"/>
  <c r="BD40" s="1"/>
  <c r="I40" s="1"/>
  <c r="BC39"/>
  <c r="BD39" s="1"/>
  <c r="I39" s="1"/>
  <c r="BC38"/>
  <c r="BD38" s="1"/>
  <c r="I38" s="1"/>
  <c r="BC37"/>
  <c r="BD37" s="1"/>
  <c r="I37" s="1"/>
  <c r="BC36"/>
  <c r="BD36" s="1"/>
  <c r="I36" s="1"/>
  <c r="BC35"/>
  <c r="BD35" s="1"/>
  <c r="I35" s="1"/>
  <c r="BC34"/>
  <c r="BD34" s="1"/>
  <c r="I34" s="1"/>
  <c r="BC33"/>
  <c r="BD33" s="1"/>
  <c r="I33" s="1"/>
  <c r="BC32"/>
  <c r="BD32" s="1"/>
  <c r="I32" s="1"/>
  <c r="BC31"/>
  <c r="BD31" s="1"/>
  <c r="I31" s="1"/>
  <c r="AE9"/>
  <c r="BC7" i="1"/>
  <c r="BD7" s="1"/>
  <c r="BC106"/>
  <c r="BD106" s="1"/>
  <c r="I106" s="1"/>
  <c r="BC104"/>
  <c r="BC102"/>
  <c r="BD102" s="1"/>
  <c r="I102" s="1"/>
  <c r="BC100"/>
  <c r="BC98"/>
  <c r="BD98" s="1"/>
  <c r="I98" s="1"/>
  <c r="BC96"/>
  <c r="BC94"/>
  <c r="BD94" s="1"/>
  <c r="I94" s="1"/>
  <c r="BC92"/>
  <c r="BC90"/>
  <c r="BD90" s="1"/>
  <c r="I90" s="1"/>
  <c r="BC88"/>
  <c r="BC86"/>
  <c r="BD86" s="1"/>
  <c r="I86" s="1"/>
  <c r="BC84"/>
  <c r="BC25"/>
  <c r="BD25" s="1"/>
  <c r="I25" s="1"/>
  <c r="BC23"/>
  <c r="BD23" s="1"/>
  <c r="I23" s="1"/>
  <c r="BC21"/>
  <c r="BD21" s="1"/>
  <c r="I21" s="1"/>
  <c r="BC19"/>
  <c r="BD19" s="1"/>
  <c r="I19" s="1"/>
  <c r="BC17"/>
  <c r="BD17" s="1"/>
  <c r="I17" s="1"/>
  <c r="BC15"/>
  <c r="BD15" s="1"/>
  <c r="I15" s="1"/>
  <c r="BC13"/>
  <c r="BD13" s="1"/>
  <c r="I13" s="1"/>
  <c r="BC11"/>
  <c r="BD11" s="1"/>
  <c r="I11" s="1"/>
  <c r="BC9"/>
  <c r="BD9" s="1"/>
  <c r="I9" s="1"/>
  <c r="BC33"/>
  <c r="BD33" s="1"/>
  <c r="I33" s="1"/>
  <c r="BC103"/>
  <c r="BD103" s="1"/>
  <c r="I103" s="1"/>
  <c r="BC99"/>
  <c r="BD99" s="1"/>
  <c r="I99" s="1"/>
  <c r="BC24"/>
  <c r="BD24" s="1"/>
  <c r="I24" s="1"/>
  <c r="BC22"/>
  <c r="BD22" s="1"/>
  <c r="I22" s="1"/>
  <c r="BC20"/>
  <c r="BD20" s="1"/>
  <c r="I20" s="1"/>
  <c r="BC16"/>
  <c r="BD16" s="1"/>
  <c r="I16" s="1"/>
  <c r="BC14"/>
  <c r="BD14" s="1"/>
  <c r="I14" s="1"/>
  <c r="BC12"/>
  <c r="BD12" s="1"/>
  <c r="I12" s="1"/>
  <c r="BC10"/>
  <c r="BD10" s="1"/>
  <c r="I10" s="1"/>
  <c r="BC8"/>
  <c r="BD8" s="1"/>
  <c r="I8" s="1"/>
  <c r="BC26"/>
  <c r="BD26" s="1"/>
  <c r="I26" s="1"/>
  <c r="BC18"/>
  <c r="BD18" s="1"/>
  <c r="I18" s="1"/>
  <c r="BC82"/>
  <c r="BD82" s="1"/>
  <c r="I82" s="1"/>
  <c r="BC80"/>
  <c r="BD80" s="1"/>
  <c r="I80" s="1"/>
  <c r="BC78"/>
  <c r="BD78" s="1"/>
  <c r="I78" s="1"/>
  <c r="BC76"/>
  <c r="BD76" s="1"/>
  <c r="I76" s="1"/>
  <c r="BC74"/>
  <c r="BD74" s="1"/>
  <c r="I74" s="1"/>
  <c r="BC72"/>
  <c r="BD72" s="1"/>
  <c r="I72" s="1"/>
  <c r="BC70"/>
  <c r="BD70" s="1"/>
  <c r="I70" s="1"/>
  <c r="BC68"/>
  <c r="BD68" s="1"/>
  <c r="I68" s="1"/>
  <c r="BC66"/>
  <c r="BD66" s="1"/>
  <c r="I66" s="1"/>
  <c r="BC64"/>
  <c r="BD64" s="1"/>
  <c r="I64" s="1"/>
  <c r="BC62"/>
  <c r="BD62" s="1"/>
  <c r="I62" s="1"/>
  <c r="BC60"/>
  <c r="BD60" s="1"/>
  <c r="I60" s="1"/>
  <c r="BC58"/>
  <c r="BD58" s="1"/>
  <c r="I58" s="1"/>
  <c r="BC56"/>
  <c r="BD56" s="1"/>
  <c r="I56" s="1"/>
  <c r="BC54"/>
  <c r="BD54" s="1"/>
  <c r="I54" s="1"/>
  <c r="BC52"/>
  <c r="BD52" s="1"/>
  <c r="I52" s="1"/>
  <c r="BC50"/>
  <c r="BD50" s="1"/>
  <c r="I50" s="1"/>
  <c r="BC48"/>
  <c r="BD48" s="1"/>
  <c r="I48" s="1"/>
  <c r="BC46"/>
  <c r="BD46" s="1"/>
  <c r="I46" s="1"/>
  <c r="BC44"/>
  <c r="BD44" s="1"/>
  <c r="I44" s="1"/>
  <c r="BC42"/>
  <c r="BD42" s="1"/>
  <c r="I42" s="1"/>
  <c r="BC40"/>
  <c r="BD40" s="1"/>
  <c r="I40" s="1"/>
  <c r="BC38"/>
  <c r="BD38" s="1"/>
  <c r="I38" s="1"/>
  <c r="BC36"/>
  <c r="BD36" s="1"/>
  <c r="I36" s="1"/>
  <c r="BC34"/>
  <c r="BD34" s="1"/>
  <c r="I34" s="1"/>
  <c r="BC32"/>
  <c r="BD32" s="1"/>
  <c r="I32" s="1"/>
  <c r="BC30"/>
  <c r="BD30" s="1"/>
  <c r="I30" s="1"/>
  <c r="BC28"/>
  <c r="BD28" s="1"/>
  <c r="I28" s="1"/>
  <c r="BC31"/>
  <c r="BD31" s="1"/>
  <c r="I31" s="1"/>
  <c r="BC105"/>
  <c r="BD105" s="1"/>
  <c r="I105" s="1"/>
  <c r="BC101"/>
  <c r="BD101" s="1"/>
  <c r="I101" s="1"/>
  <c r="BC97"/>
  <c r="BD97" s="1"/>
  <c r="I97" s="1"/>
  <c r="BC95"/>
  <c r="BD95" s="1"/>
  <c r="I95" s="1"/>
  <c r="BC93"/>
  <c r="BD93" s="1"/>
  <c r="I93" s="1"/>
  <c r="BC91"/>
  <c r="BD91" s="1"/>
  <c r="I91" s="1"/>
  <c r="BC89"/>
  <c r="BD89" s="1"/>
  <c r="I89" s="1"/>
  <c r="BC87"/>
  <c r="BD87" s="1"/>
  <c r="I87" s="1"/>
  <c r="BC85"/>
  <c r="BD85" s="1"/>
  <c r="I85" s="1"/>
  <c r="BC83"/>
  <c r="BD83" s="1"/>
  <c r="I83" s="1"/>
  <c r="BC81"/>
  <c r="BD81" s="1"/>
  <c r="I81" s="1"/>
  <c r="BC79"/>
  <c r="BD79" s="1"/>
  <c r="I79" s="1"/>
  <c r="BC77"/>
  <c r="BD77" s="1"/>
  <c r="I77" s="1"/>
  <c r="BC75"/>
  <c r="BD75" s="1"/>
  <c r="I75" s="1"/>
  <c r="BC73"/>
  <c r="BD73" s="1"/>
  <c r="I73" s="1"/>
  <c r="BC71"/>
  <c r="BD71" s="1"/>
  <c r="I71" s="1"/>
  <c r="BC69"/>
  <c r="BD69" s="1"/>
  <c r="I69" s="1"/>
  <c r="BC67"/>
  <c r="BD67" s="1"/>
  <c r="I67" s="1"/>
  <c r="BC65"/>
  <c r="BD65" s="1"/>
  <c r="I65" s="1"/>
  <c r="BC63"/>
  <c r="BD63" s="1"/>
  <c r="I63" s="1"/>
  <c r="BC61"/>
  <c r="BD61" s="1"/>
  <c r="I61" s="1"/>
  <c r="BC59"/>
  <c r="BD59" s="1"/>
  <c r="I59" s="1"/>
  <c r="BC57"/>
  <c r="BD57" s="1"/>
  <c r="I57" s="1"/>
  <c r="BC55"/>
  <c r="BD55" s="1"/>
  <c r="I55" s="1"/>
  <c r="BC53"/>
  <c r="BD53" s="1"/>
  <c r="I53" s="1"/>
  <c r="BC51"/>
  <c r="BD51" s="1"/>
  <c r="I51" s="1"/>
  <c r="BC49"/>
  <c r="BD49" s="1"/>
  <c r="I49" s="1"/>
  <c r="BC47"/>
  <c r="BD47" s="1"/>
  <c r="I47" s="1"/>
  <c r="BC45"/>
  <c r="BD45" s="1"/>
  <c r="I45" s="1"/>
  <c r="BC43"/>
  <c r="BD43" s="1"/>
  <c r="I43" s="1"/>
  <c r="BC41"/>
  <c r="BD41" s="1"/>
  <c r="I41" s="1"/>
  <c r="BC39"/>
  <c r="BD39" s="1"/>
  <c r="I39" s="1"/>
  <c r="BC37"/>
  <c r="BD37" s="1"/>
  <c r="I37" s="1"/>
  <c r="BC35"/>
  <c r="BD35" s="1"/>
  <c r="I35" s="1"/>
  <c r="BC29"/>
  <c r="BD29" s="1"/>
  <c r="I29" s="1"/>
  <c r="BC27"/>
  <c r="BD27" s="1"/>
  <c r="I27" s="1"/>
  <c r="I7"/>
  <c r="AE37"/>
  <c r="AE52"/>
  <c r="AE93"/>
  <c r="AE49"/>
  <c r="AE84"/>
  <c r="AE14"/>
  <c r="AC99"/>
  <c r="S99" s="1"/>
  <c r="AF99" s="1"/>
  <c r="AC101"/>
  <c r="S101" s="1"/>
  <c r="AF101" s="1"/>
  <c r="AC60"/>
  <c r="S60" s="1"/>
  <c r="AF60" s="1"/>
  <c r="AC102"/>
  <c r="S102" s="1"/>
  <c r="AF102" s="1"/>
  <c r="AD103"/>
  <c r="AC103"/>
  <c r="S103" s="1"/>
  <c r="AF103" s="1"/>
  <c r="AE89"/>
  <c r="AE39"/>
  <c r="AE13"/>
  <c r="BD104"/>
  <c r="I104" s="1"/>
  <c r="BD100"/>
  <c r="I100" s="1"/>
  <c r="BD96"/>
  <c r="I96" s="1"/>
  <c r="BD92"/>
  <c r="I92" s="1"/>
  <c r="BD88"/>
  <c r="I88" s="1"/>
  <c r="BD84"/>
  <c r="I84" s="1"/>
  <c r="AE88"/>
  <c r="AE12"/>
  <c r="AD106"/>
  <c r="AC106"/>
  <c r="AE106"/>
  <c r="AE105"/>
  <c r="AD105"/>
  <c r="AE104"/>
  <c r="AE103"/>
  <c r="AE102"/>
  <c r="AD98"/>
  <c r="AE97"/>
  <c r="AC97"/>
  <c r="AD97"/>
  <c r="AD96"/>
  <c r="AE17"/>
  <c r="AE71"/>
  <c r="AD90"/>
  <c r="AD84"/>
  <c r="AD78"/>
  <c r="AD76"/>
  <c r="AD74"/>
  <c r="AD66"/>
  <c r="AD60"/>
  <c r="AD54"/>
  <c r="AD50"/>
  <c r="AD42"/>
  <c r="AD34"/>
  <c r="AD28"/>
  <c r="AD22"/>
  <c r="AD93"/>
  <c r="AD89"/>
  <c r="AD85"/>
  <c r="AD81"/>
  <c r="AD77"/>
  <c r="AD73"/>
  <c r="AD69"/>
  <c r="AD65"/>
  <c r="AD61"/>
  <c r="AD57"/>
  <c r="AD53"/>
  <c r="AD49"/>
  <c r="AD45"/>
  <c r="AD41"/>
  <c r="AD37"/>
  <c r="AD33"/>
  <c r="AD29"/>
  <c r="AD25"/>
  <c r="AD21"/>
  <c r="AD17"/>
  <c r="AD13"/>
  <c r="S13" s="1"/>
  <c r="AF13" s="1"/>
  <c r="AE62"/>
  <c r="AE44"/>
  <c r="AE74"/>
  <c r="AE42"/>
  <c r="AE28"/>
  <c r="S89"/>
  <c r="AF89" s="1"/>
  <c r="S49"/>
  <c r="AF49" s="1"/>
  <c r="AE91"/>
  <c r="AE81"/>
  <c r="AE75"/>
  <c r="AE73"/>
  <c r="AE69"/>
  <c r="AE65"/>
  <c r="AE61"/>
  <c r="S61" s="1"/>
  <c r="AF61" s="1"/>
  <c r="AE57"/>
  <c r="S57" s="1"/>
  <c r="AF57" s="1"/>
  <c r="AE53"/>
  <c r="S53" s="1"/>
  <c r="AF53" s="1"/>
  <c r="AE41"/>
  <c r="S41" s="1"/>
  <c r="AF41" s="1"/>
  <c r="AE33"/>
  <c r="AE31"/>
  <c r="AE25"/>
  <c r="AE21"/>
  <c r="AE19"/>
  <c r="AD14"/>
  <c r="S14" s="1"/>
  <c r="AF14" s="1"/>
  <c r="AD91"/>
  <c r="AD75"/>
  <c r="AD59"/>
  <c r="AD43"/>
  <c r="AD27"/>
  <c r="AD19"/>
  <c r="AD11"/>
  <c r="AE58"/>
  <c r="AE34"/>
  <c r="AE90"/>
  <c r="AE46"/>
  <c r="AE7"/>
  <c r="AD7"/>
  <c r="AE24" l="1"/>
  <c r="AD35"/>
  <c r="AD51"/>
  <c r="AD67"/>
  <c r="AD83"/>
  <c r="AD10"/>
  <c r="S10" s="1"/>
  <c r="AF10" s="1"/>
  <c r="AE23"/>
  <c r="AE45"/>
  <c r="S45" s="1"/>
  <c r="AF45" s="1"/>
  <c r="S81"/>
  <c r="AF81" s="1"/>
  <c r="AE20"/>
  <c r="AE92"/>
  <c r="AE96"/>
  <c r="AE64"/>
  <c r="AE63"/>
  <c r="AC95"/>
  <c r="S95" s="1"/>
  <c r="AF95" s="1"/>
  <c r="AD73" i="2"/>
  <c r="AC44" i="1"/>
  <c r="S44" s="1"/>
  <c r="AF44" s="1"/>
  <c r="AC92"/>
  <c r="S92" s="1"/>
  <c r="AF92" s="1"/>
  <c r="AC29"/>
  <c r="AE45" i="2"/>
  <c r="AE72" i="1"/>
  <c r="AE36"/>
  <c r="AE80"/>
  <c r="S69"/>
  <c r="AF69" s="1"/>
  <c r="AD26"/>
  <c r="AD30"/>
  <c r="AD38"/>
  <c r="AD52"/>
  <c r="AD70"/>
  <c r="AD82"/>
  <c r="AD86"/>
  <c r="AD18"/>
  <c r="AC94"/>
  <c r="AD101"/>
  <c r="S105"/>
  <c r="AF105" s="1"/>
  <c r="AD102"/>
  <c r="AE101"/>
  <c r="AE85"/>
  <c r="AC21"/>
  <c r="AE100"/>
  <c r="S77"/>
  <c r="AF77" s="1"/>
  <c r="AD100"/>
  <c r="AE15"/>
  <c r="AE32"/>
  <c r="AE48"/>
  <c r="AE68"/>
  <c r="AD47"/>
  <c r="AD55"/>
  <c r="AD79"/>
  <c r="AD87"/>
  <c r="AD8"/>
  <c r="AD16"/>
  <c r="S21"/>
  <c r="AF21" s="1"/>
  <c r="S25"/>
  <c r="AF25" s="1"/>
  <c r="AE29"/>
  <c r="S29" s="1"/>
  <c r="AF29" s="1"/>
  <c r="S33"/>
  <c r="AF33" s="1"/>
  <c r="S65"/>
  <c r="AF65" s="1"/>
  <c r="S73"/>
  <c r="AF73" s="1"/>
  <c r="AE56"/>
  <c r="AD9"/>
  <c r="S9" s="1"/>
  <c r="AF9" s="1"/>
  <c r="S17"/>
  <c r="AF17" s="1"/>
  <c r="AD40"/>
  <c r="AD94"/>
  <c r="AD95"/>
  <c r="AD99"/>
  <c r="AC100"/>
  <c r="AE10"/>
  <c r="AE73" i="2"/>
  <c r="AC45"/>
  <c r="S45" s="1"/>
  <c r="AF45" s="1"/>
  <c r="AC61"/>
  <c r="S61" s="1"/>
  <c r="AF61" s="1"/>
  <c r="AD17"/>
  <c r="AC30" i="1"/>
  <c r="S30" s="1"/>
  <c r="AF30" s="1"/>
  <c r="AE42" i="2"/>
  <c r="AE74"/>
  <c r="AC98" i="1"/>
  <c r="S98" s="1"/>
  <c r="AF98" s="1"/>
  <c r="AD58" i="2"/>
  <c r="AD90"/>
  <c r="AE34"/>
  <c r="AD50"/>
  <c r="AD66"/>
  <c r="AE82"/>
  <c r="AD98"/>
  <c r="AE38"/>
  <c r="AD46"/>
  <c r="AD54"/>
  <c r="AD62"/>
  <c r="AD70"/>
  <c r="AE78"/>
  <c r="AE86"/>
  <c r="AD94"/>
  <c r="AE39"/>
  <c r="AC94"/>
  <c r="S94" s="1"/>
  <c r="AF94" s="1"/>
  <c r="AC98"/>
  <c r="S98" s="1"/>
  <c r="AF98" s="1"/>
  <c r="AC99"/>
  <c r="S99" s="1"/>
  <c r="AF99" s="1"/>
  <c r="AC96"/>
  <c r="S96" s="1"/>
  <c r="AF96" s="1"/>
  <c r="AC95"/>
  <c r="S95" s="1"/>
  <c r="AF95" s="1"/>
  <c r="AC15" i="1"/>
  <c r="AC15" i="2"/>
  <c r="S15" s="1"/>
  <c r="AF15" s="1"/>
  <c r="AE15"/>
  <c r="AD15"/>
  <c r="AC36" i="1"/>
  <c r="S36" s="1"/>
  <c r="AF36" s="1"/>
  <c r="AC36" i="2"/>
  <c r="S36" s="1"/>
  <c r="AF36" s="1"/>
  <c r="AC68" i="1"/>
  <c r="AC68" i="2"/>
  <c r="S68" s="1"/>
  <c r="AF68" s="1"/>
  <c r="AC18" i="1"/>
  <c r="AC18" i="2"/>
  <c r="S18" s="1"/>
  <c r="AF18" s="1"/>
  <c r="AC22" i="1"/>
  <c r="AC22" i="2"/>
  <c r="S22" s="1"/>
  <c r="AF22" s="1"/>
  <c r="AD22"/>
  <c r="AE22"/>
  <c r="AC26" i="1"/>
  <c r="AC26" i="2"/>
  <c r="S26" s="1"/>
  <c r="AF26" s="1"/>
  <c r="AD26"/>
  <c r="AE26"/>
  <c r="AC30"/>
  <c r="S30" s="1"/>
  <c r="AF30" s="1"/>
  <c r="AD30"/>
  <c r="AE30"/>
  <c r="AC34" i="1"/>
  <c r="AC34" i="2"/>
  <c r="S34" s="1"/>
  <c r="AF34" s="1"/>
  <c r="AC38" i="1"/>
  <c r="AC38" i="2"/>
  <c r="S38" s="1"/>
  <c r="AF38" s="1"/>
  <c r="AC42" i="1"/>
  <c r="AC42" i="2"/>
  <c r="S42" s="1"/>
  <c r="AF42" s="1"/>
  <c r="AC46" i="1"/>
  <c r="AC46" i="2"/>
  <c r="S46" s="1"/>
  <c r="AF46" s="1"/>
  <c r="AC50" i="1"/>
  <c r="AC50" i="2"/>
  <c r="S50" s="1"/>
  <c r="AF50" s="1"/>
  <c r="AC54" i="1"/>
  <c r="AC54" i="2"/>
  <c r="S54" s="1"/>
  <c r="AF54" s="1"/>
  <c r="AC58" i="1"/>
  <c r="AC58" i="2"/>
  <c r="S58" s="1"/>
  <c r="AF58" s="1"/>
  <c r="AC62" i="1"/>
  <c r="AC62" i="2"/>
  <c r="S62" s="1"/>
  <c r="AF62" s="1"/>
  <c r="AC66" i="1"/>
  <c r="AC66" i="2"/>
  <c r="S66" s="1"/>
  <c r="AF66" s="1"/>
  <c r="AC70" i="1"/>
  <c r="S70" s="1"/>
  <c r="AF70" s="1"/>
  <c r="AC70" i="2"/>
  <c r="S70" s="1"/>
  <c r="AF70" s="1"/>
  <c r="AC74" i="1"/>
  <c r="AC74" i="2"/>
  <c r="S74" s="1"/>
  <c r="AF74" s="1"/>
  <c r="AC78" i="1"/>
  <c r="S78" s="1"/>
  <c r="AF78" s="1"/>
  <c r="AC78" i="2"/>
  <c r="S78" s="1"/>
  <c r="AF78" s="1"/>
  <c r="AC82" i="1"/>
  <c r="S82" s="1"/>
  <c r="AF82" s="1"/>
  <c r="AC82" i="2"/>
  <c r="S82" s="1"/>
  <c r="AF82" s="1"/>
  <c r="AC86" i="1"/>
  <c r="S86" s="1"/>
  <c r="AF86" s="1"/>
  <c r="AC86" i="2"/>
  <c r="S86" s="1"/>
  <c r="AF86" s="1"/>
  <c r="AC90" i="1"/>
  <c r="S90" s="1"/>
  <c r="AF90" s="1"/>
  <c r="AC90" i="2"/>
  <c r="S90" s="1"/>
  <c r="AF90" s="1"/>
  <c r="AC8" i="1"/>
  <c r="S8" s="1"/>
  <c r="AF8" s="1"/>
  <c r="AC8" i="2"/>
  <c r="S8" s="1"/>
  <c r="AF8" s="1"/>
  <c r="AD8"/>
  <c r="AE8"/>
  <c r="AC16" i="1"/>
  <c r="S16" s="1"/>
  <c r="AF16" s="1"/>
  <c r="AC16" i="2"/>
  <c r="S16" s="1"/>
  <c r="AF16" s="1"/>
  <c r="AD16"/>
  <c r="AE16"/>
  <c r="AC24" i="1"/>
  <c r="S24" s="1"/>
  <c r="AF24" s="1"/>
  <c r="AC24" i="2"/>
  <c r="S24" s="1"/>
  <c r="AF24" s="1"/>
  <c r="AD24"/>
  <c r="AE24"/>
  <c r="AC32" i="1"/>
  <c r="AC32" i="2"/>
  <c r="S32" s="1"/>
  <c r="AF32" s="1"/>
  <c r="AC56" i="1"/>
  <c r="S56" s="1"/>
  <c r="AF56" s="1"/>
  <c r="AC56" i="2"/>
  <c r="S56" s="1"/>
  <c r="AF56" s="1"/>
  <c r="AC72" i="1"/>
  <c r="S72" s="1"/>
  <c r="AF72" s="1"/>
  <c r="AC72" i="2"/>
  <c r="S72" s="1"/>
  <c r="AF72" s="1"/>
  <c r="AC80" i="1"/>
  <c r="S80" s="1"/>
  <c r="AF80" s="1"/>
  <c r="AC80" i="2"/>
  <c r="S80" s="1"/>
  <c r="AF80" s="1"/>
  <c r="AC104" i="1"/>
  <c r="S104" s="1"/>
  <c r="AF104" s="1"/>
  <c r="AC104" i="2"/>
  <c r="S104" s="1"/>
  <c r="AF104" s="1"/>
  <c r="AC39" i="1"/>
  <c r="S39" s="1"/>
  <c r="AF39" s="1"/>
  <c r="AC39" i="2"/>
  <c r="S39" s="1"/>
  <c r="AF39" s="1"/>
  <c r="AC47" i="1"/>
  <c r="S47" s="1"/>
  <c r="AF47" s="1"/>
  <c r="AC47" i="2"/>
  <c r="S47" s="1"/>
  <c r="AF47" s="1"/>
  <c r="AC55" i="1"/>
  <c r="S55" s="1"/>
  <c r="AF55" s="1"/>
  <c r="AC55" i="2"/>
  <c r="S55" s="1"/>
  <c r="AF55" s="1"/>
  <c r="AC63" i="1"/>
  <c r="S63" s="1"/>
  <c r="AF63" s="1"/>
  <c r="AC63" i="2"/>
  <c r="S63" s="1"/>
  <c r="AF63" s="1"/>
  <c r="AC71" i="1"/>
  <c r="S71" s="1"/>
  <c r="AF71" s="1"/>
  <c r="AC71" i="2"/>
  <c r="S71" s="1"/>
  <c r="AF71" s="1"/>
  <c r="AC79" i="1"/>
  <c r="S79" s="1"/>
  <c r="AF79" s="1"/>
  <c r="AC79" i="2"/>
  <c r="S79" s="1"/>
  <c r="AF79" s="1"/>
  <c r="AC87" i="1"/>
  <c r="S87" s="1"/>
  <c r="AF87" s="1"/>
  <c r="AC87" i="2"/>
  <c r="S87" s="1"/>
  <c r="AF87" s="1"/>
  <c r="AC12" i="1"/>
  <c r="S12" s="1"/>
  <c r="AF12" s="1"/>
  <c r="AC12" i="2"/>
  <c r="S12" s="1"/>
  <c r="AF12" s="1"/>
  <c r="AD12"/>
  <c r="AE12"/>
  <c r="AC20" i="1"/>
  <c r="S20" s="1"/>
  <c r="AF20" s="1"/>
  <c r="AC20" i="2"/>
  <c r="S20" s="1"/>
  <c r="AF20" s="1"/>
  <c r="AD20"/>
  <c r="AE20"/>
  <c r="AC40" i="1"/>
  <c r="S40" s="1"/>
  <c r="AF40" s="1"/>
  <c r="AC40" i="2"/>
  <c r="S40" s="1"/>
  <c r="AF40" s="1"/>
  <c r="AC48" i="1"/>
  <c r="S48" s="1"/>
  <c r="AF48" s="1"/>
  <c r="AC48" i="2"/>
  <c r="S48" s="1"/>
  <c r="AF48" s="1"/>
  <c r="AC64" i="1"/>
  <c r="S64" s="1"/>
  <c r="AF64" s="1"/>
  <c r="AC64" i="2"/>
  <c r="S64" s="1"/>
  <c r="AF64" s="1"/>
  <c r="AC88" i="1"/>
  <c r="S88" s="1"/>
  <c r="AF88" s="1"/>
  <c r="AC88" i="2"/>
  <c r="S88" s="1"/>
  <c r="AF88" s="1"/>
  <c r="AC23" i="1"/>
  <c r="S23" s="1"/>
  <c r="AF23" s="1"/>
  <c r="AC23" i="2"/>
  <c r="S23" s="1"/>
  <c r="AF23" s="1"/>
  <c r="AD23"/>
  <c r="AE23"/>
  <c r="AC27" i="1"/>
  <c r="S27" s="1"/>
  <c r="AF27" s="1"/>
  <c r="AC27" i="2"/>
  <c r="S27" s="1"/>
  <c r="AF27" s="1"/>
  <c r="AD27"/>
  <c r="AE27"/>
  <c r="AC31" i="1"/>
  <c r="AC31" i="2"/>
  <c r="S31" s="1"/>
  <c r="AF31" s="1"/>
  <c r="AE31"/>
  <c r="AD31"/>
  <c r="AC35" i="1"/>
  <c r="S35" s="1"/>
  <c r="AF35" s="1"/>
  <c r="AC35" i="2"/>
  <c r="S35" s="1"/>
  <c r="AF35" s="1"/>
  <c r="AC43" i="1"/>
  <c r="S43" s="1"/>
  <c r="AF43" s="1"/>
  <c r="AC43" i="2"/>
  <c r="S43" s="1"/>
  <c r="AF43" s="1"/>
  <c r="AC51" i="1"/>
  <c r="S51" s="1"/>
  <c r="AF51" s="1"/>
  <c r="AC51" i="2"/>
  <c r="S51" s="1"/>
  <c r="AF51" s="1"/>
  <c r="AC59" i="1"/>
  <c r="S59" s="1"/>
  <c r="AF59" s="1"/>
  <c r="AC59" i="2"/>
  <c r="S59" s="1"/>
  <c r="AF59" s="1"/>
  <c r="AC67" i="1"/>
  <c r="S67" s="1"/>
  <c r="AF67" s="1"/>
  <c r="AC67" i="2"/>
  <c r="S67" s="1"/>
  <c r="AF67" s="1"/>
  <c r="AC75" i="1"/>
  <c r="S75" s="1"/>
  <c r="AF75" s="1"/>
  <c r="AC75" i="2"/>
  <c r="S75" s="1"/>
  <c r="AF75" s="1"/>
  <c r="AC83" i="1"/>
  <c r="S83" s="1"/>
  <c r="AF83" s="1"/>
  <c r="AC83" i="2"/>
  <c r="S83" s="1"/>
  <c r="AF83" s="1"/>
  <c r="AC91" i="1"/>
  <c r="S91" s="1"/>
  <c r="AF91" s="1"/>
  <c r="AC91" i="2"/>
  <c r="S91" s="1"/>
  <c r="AF91" s="1"/>
  <c r="S32" i="1"/>
  <c r="AF32" s="1"/>
  <c r="S68"/>
  <c r="AF68" s="1"/>
  <c r="S31"/>
  <c r="AF31" s="1"/>
  <c r="AD18" i="2"/>
  <c r="AE47"/>
  <c r="AE55"/>
  <c r="AE63"/>
  <c r="AD71"/>
  <c r="AD79"/>
  <c r="AE99"/>
  <c r="AD32"/>
  <c r="AD36"/>
  <c r="AE56"/>
  <c r="AE68"/>
  <c r="AD72"/>
  <c r="AD80"/>
  <c r="AE100"/>
  <c r="AE104"/>
  <c r="AE87"/>
  <c r="AC11" i="1"/>
  <c r="S11" s="1"/>
  <c r="AF11" s="1"/>
  <c r="AC11" i="2"/>
  <c r="S11" s="1"/>
  <c r="AF11" s="1"/>
  <c r="AE11"/>
  <c r="AD11"/>
  <c r="AC19" i="1"/>
  <c r="S19" s="1"/>
  <c r="AF19" s="1"/>
  <c r="AC19" i="2"/>
  <c r="S19" s="1"/>
  <c r="AF19" s="1"/>
  <c r="AD19"/>
  <c r="AE19"/>
  <c r="AC52" i="1"/>
  <c r="S52" s="1"/>
  <c r="AF52" s="1"/>
  <c r="AC52" i="2"/>
  <c r="S52" s="1"/>
  <c r="AF52" s="1"/>
  <c r="AC84" i="1"/>
  <c r="S84" s="1"/>
  <c r="AF84" s="1"/>
  <c r="AC84" i="2"/>
  <c r="S84" s="1"/>
  <c r="AF84" s="1"/>
  <c r="S38" i="1"/>
  <c r="AF38" s="1"/>
  <c r="S50"/>
  <c r="AF50" s="1"/>
  <c r="S66"/>
  <c r="AF66" s="1"/>
  <c r="AE18" i="2"/>
  <c r="AD47"/>
  <c r="AD55"/>
  <c r="AD63"/>
  <c r="AE71"/>
  <c r="AE79"/>
  <c r="AD99"/>
  <c r="AE32"/>
  <c r="AE36"/>
  <c r="AD52"/>
  <c r="AD56"/>
  <c r="AD68"/>
  <c r="AE72"/>
  <c r="AE80"/>
  <c r="AE84"/>
  <c r="AD100"/>
  <c r="AD104"/>
  <c r="AD87"/>
  <c r="S15" i="1"/>
  <c r="AF15" s="1"/>
  <c r="S106"/>
  <c r="AF106" s="1"/>
  <c r="S100"/>
  <c r="AF100" s="1"/>
  <c r="S97"/>
  <c r="AF97" s="1"/>
  <c r="S96"/>
  <c r="AF96" s="1"/>
  <c r="S18"/>
  <c r="AF18" s="1"/>
  <c r="S94"/>
  <c r="AF94" s="1"/>
  <c r="S7"/>
  <c r="AF7" s="1"/>
  <c r="S22"/>
  <c r="AF22" s="1"/>
  <c r="S26"/>
  <c r="AF26" s="1"/>
  <c r="S34"/>
  <c r="AF34" s="1"/>
  <c r="S42"/>
  <c r="AF42" s="1"/>
  <c r="S46"/>
  <c r="AF46" s="1"/>
  <c r="S54"/>
  <c r="AF54" s="1"/>
  <c r="S58"/>
  <c r="AF58" s="1"/>
  <c r="S62"/>
  <c r="AF62" s="1"/>
  <c r="S74"/>
  <c r="AF74" s="1"/>
  <c r="V7" l="1"/>
  <c r="AN7" l="1"/>
  <c r="AP7" s="1"/>
  <c r="W7" s="1"/>
  <c r="AI7" i="2"/>
  <c r="AN7"/>
  <c r="AP7" s="1"/>
  <c r="W7" s="1"/>
  <c r="AH7"/>
  <c r="AH7" i="1"/>
  <c r="AI7"/>
  <c r="X7" i="2" l="1"/>
  <c r="X7" i="1"/>
</calcChain>
</file>

<file path=xl/comments1.xml><?xml version="1.0" encoding="utf-8"?>
<comments xmlns="http://schemas.openxmlformats.org/spreadsheetml/2006/main">
  <authors>
    <author>Instituto Geologico - SMA</author>
  </authors>
  <commentList>
    <comment ref="C4" authorId="0">
      <text>
        <r>
          <rPr>
            <b/>
            <u val="double"/>
            <sz val="16"/>
            <color indexed="12"/>
            <rFont val="Tahoma"/>
            <family val="2"/>
          </rPr>
          <t>ATENÇÃO: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12"/>
            <rFont val="Tahoma"/>
            <family val="2"/>
          </rPr>
          <t xml:space="preserve">Ao iniciar, o usuário poderá, simultaneamente, entrar com os dados do </t>
        </r>
        <r>
          <rPr>
            <i/>
            <sz val="12"/>
            <color indexed="10"/>
            <rFont val="Tahoma"/>
            <family val="2"/>
          </rPr>
          <t>Trend</t>
        </r>
        <r>
          <rPr>
            <sz val="12"/>
            <color indexed="12"/>
            <rFont val="Tahoma"/>
            <family val="2"/>
          </rPr>
          <t xml:space="preserve"> e </t>
        </r>
        <r>
          <rPr>
            <i/>
            <sz val="12"/>
            <color indexed="10"/>
            <rFont val="Tahoma"/>
            <family val="2"/>
          </rPr>
          <t>Plunge</t>
        </r>
        <r>
          <rPr>
            <b/>
            <i/>
            <vertAlign val="superscript"/>
            <sz val="12"/>
            <color indexed="12"/>
            <rFont val="Tahoma"/>
            <family val="2"/>
          </rPr>
          <t>1</t>
        </r>
        <r>
          <rPr>
            <sz val="12"/>
            <color indexed="12"/>
            <rFont val="Tahoma"/>
            <family val="2"/>
          </rPr>
          <t xml:space="preserve"> da lineação, com o </t>
        </r>
        <r>
          <rPr>
            <i/>
            <sz val="12"/>
            <color indexed="10"/>
            <rFont val="Tahoma"/>
            <family val="2"/>
          </rPr>
          <t>Trend</t>
        </r>
        <r>
          <rPr>
            <sz val="12"/>
            <color indexed="12"/>
            <rFont val="Tahoma"/>
            <family val="2"/>
          </rPr>
          <t xml:space="preserve"> e o </t>
        </r>
        <r>
          <rPr>
            <i/>
            <sz val="12"/>
            <color indexed="10"/>
            <rFont val="Tahoma"/>
            <family val="2"/>
          </rPr>
          <t>Rake</t>
        </r>
        <r>
          <rPr>
            <sz val="12"/>
            <color indexed="12"/>
            <rFont val="Tahoma"/>
            <family val="2"/>
          </rPr>
          <t xml:space="preserve"> e, ainda, para os casos de planos com baixo ângulo de mergulho, com o </t>
        </r>
        <r>
          <rPr>
            <i/>
            <sz val="12"/>
            <color indexed="10"/>
            <rFont val="Tahoma"/>
            <family val="2"/>
          </rPr>
          <t>Trend</t>
        </r>
        <r>
          <rPr>
            <sz val="12"/>
            <color indexed="12"/>
            <rFont val="Tahoma"/>
            <family val="2"/>
          </rPr>
          <t xml:space="preserve"> da lineação apenas.
</t>
        </r>
        <r>
          <rPr>
            <b/>
            <sz val="12"/>
            <color indexed="12"/>
            <rFont val="Tahoma"/>
            <family val="2"/>
          </rPr>
          <t xml:space="preserve">
</t>
        </r>
        <r>
          <rPr>
            <b/>
            <i/>
            <vertAlign val="superscript"/>
            <sz val="12"/>
            <color indexed="12"/>
            <rFont val="Tahoma"/>
            <family val="2"/>
          </rPr>
          <t>(1)</t>
        </r>
        <r>
          <rPr>
            <vertAlign val="superscript"/>
            <sz val="12"/>
            <color indexed="10"/>
            <rFont val="Tahoma"/>
            <family val="2"/>
          </rPr>
          <t xml:space="preserve"> </t>
        </r>
        <r>
          <rPr>
            <i/>
            <sz val="11"/>
            <color indexed="10"/>
            <rFont val="Tahoma"/>
            <family val="2"/>
          </rPr>
          <t xml:space="preserve">Incompatibilidades entre o </t>
        </r>
        <r>
          <rPr>
            <i/>
            <sz val="11"/>
            <color indexed="12"/>
            <rFont val="Tahoma"/>
            <family val="2"/>
          </rPr>
          <t>Trend</t>
        </r>
        <r>
          <rPr>
            <i/>
            <sz val="11"/>
            <color indexed="10"/>
            <rFont val="Tahoma"/>
            <family val="2"/>
          </rPr>
          <t xml:space="preserve"> e </t>
        </r>
        <r>
          <rPr>
            <i/>
            <sz val="11"/>
            <color indexed="12"/>
            <rFont val="Tahoma"/>
            <family val="2"/>
          </rPr>
          <t>Plunge,</t>
        </r>
        <r>
          <rPr>
            <i/>
            <sz val="11"/>
            <color indexed="10"/>
            <rFont val="Tahoma"/>
            <family val="2"/>
          </rPr>
          <t xml:space="preserve"> verificados no campo, poderão ser corrigidas observando-se o desvio angular </t>
        </r>
        <r>
          <rPr>
            <i/>
            <sz val="11"/>
            <color indexed="12"/>
            <rFont val="Tahoma"/>
            <family val="2"/>
          </rPr>
          <t xml:space="preserve">(na coluna Desvio) </t>
        </r>
        <r>
          <rPr>
            <i/>
            <sz val="11"/>
            <color indexed="10"/>
            <rFont val="Tahoma"/>
            <family val="2"/>
          </rPr>
          <t xml:space="preserve">entre o plano e a lineação. Boa parte dos softwares têm como </t>
        </r>
        <r>
          <rPr>
            <b/>
            <i/>
            <sz val="11"/>
            <color indexed="10"/>
            <rFont val="Tahoma"/>
            <family val="2"/>
          </rPr>
          <t>default</t>
        </r>
        <r>
          <rPr>
            <i/>
            <sz val="11"/>
            <color indexed="10"/>
            <rFont val="Tahoma"/>
            <family val="2"/>
          </rPr>
          <t xml:space="preserve"> um desvio aceitável de até </t>
        </r>
        <r>
          <rPr>
            <b/>
            <i/>
            <sz val="11"/>
            <color indexed="10"/>
            <rFont val="Tahoma"/>
            <family val="2"/>
          </rPr>
          <t>10°.</t>
        </r>
      </text>
    </comment>
    <comment ref="E4" authorId="0">
      <text>
        <r>
          <rPr>
            <b/>
            <sz val="12"/>
            <color indexed="12"/>
            <rFont val="Tahoma"/>
            <family val="2"/>
          </rPr>
          <t xml:space="preserve">PREENCHIMENTO OBRIGATÓRIO!
</t>
        </r>
        <r>
          <rPr>
            <sz val="12"/>
            <color indexed="12"/>
            <rFont val="Tahoma"/>
            <family val="2"/>
          </rPr>
          <t xml:space="preserve">O tipo de rejeito observado no afloramento e assinalado nesta coluna é o mesmo para a análise do plano de falha, tanto se considerado o </t>
        </r>
        <r>
          <rPr>
            <i/>
            <sz val="12"/>
            <color indexed="10"/>
            <rFont val="Tahoma"/>
            <family val="2"/>
          </rPr>
          <t xml:space="preserve">Plunge </t>
        </r>
        <r>
          <rPr>
            <sz val="12"/>
            <color indexed="12"/>
            <rFont val="Tahoma"/>
            <family val="2"/>
          </rPr>
          <t xml:space="preserve">da lineação quanto o seu </t>
        </r>
        <r>
          <rPr>
            <i/>
            <sz val="12"/>
            <color indexed="10"/>
            <rFont val="Tahoma"/>
            <family val="2"/>
          </rPr>
          <t>Rake</t>
        </r>
        <r>
          <rPr>
            <sz val="12"/>
            <color indexed="12"/>
            <rFont val="Tahoma"/>
            <family val="2"/>
          </rPr>
          <t>.</t>
        </r>
      </text>
    </comment>
    <comment ref="K4" authorId="0">
      <text>
        <r>
          <rPr>
            <b/>
            <sz val="12"/>
            <color indexed="10"/>
            <rFont val="Tahoma"/>
            <family val="2"/>
          </rPr>
          <t>ATENÇÃO!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12"/>
            <color indexed="12"/>
            <rFont val="Tahoma"/>
            <family val="2"/>
          </rPr>
          <t>Valor "FALSO" indica que o rejeito atribuído não é compatível com o caimento da lineação no plano.</t>
        </r>
      </text>
    </comment>
    <comment ref="S4" authorId="0">
      <text>
        <r>
          <rPr>
            <b/>
            <sz val="12"/>
            <color indexed="10"/>
            <rFont val="Tahoma"/>
            <family val="2"/>
          </rPr>
          <t>ATENÇÃO!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12"/>
            <rFont val="Tahoma"/>
            <family val="2"/>
          </rPr>
          <t>Valor "FALSO" indica que o rejeito atribuído não é compatível com o caimento da lineação no plano.</t>
        </r>
      </text>
    </comment>
    <comment ref="X4" authorId="0">
      <text>
        <r>
          <rPr>
            <b/>
            <sz val="12"/>
            <color indexed="10"/>
            <rFont val="Tahoma"/>
            <family val="2"/>
          </rPr>
          <t>ATENÇÃO!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12"/>
            <rFont val="Tahoma"/>
            <family val="2"/>
          </rPr>
          <t>Valor "FALSO" indica que o rejeito atribuído não é compatível com o caimento da lineação no plano.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" authorId="0">
      <text>
        <r>
          <rPr>
            <b/>
            <sz val="12"/>
            <color indexed="12"/>
            <rFont val="Tahoma"/>
            <family val="2"/>
          </rPr>
          <t xml:space="preserve">PARÂMETRO PARA CORREÇÃO
</t>
        </r>
        <r>
          <rPr>
            <sz val="12"/>
            <color indexed="10"/>
            <rFont val="Tahoma"/>
            <family val="2"/>
          </rPr>
          <t xml:space="preserve">
Desvio angular (</t>
        </r>
        <r>
          <rPr>
            <sz val="12"/>
            <color indexed="12"/>
            <rFont val="Tahoma"/>
            <family val="2"/>
          </rPr>
          <t>em GRAUS</t>
        </r>
        <r>
          <rPr>
            <sz val="12"/>
            <color indexed="10"/>
            <rFont val="Tahoma"/>
            <family val="2"/>
          </rPr>
          <t>) entre o Plano e a Lineação (</t>
        </r>
        <r>
          <rPr>
            <sz val="12"/>
            <color indexed="12"/>
            <rFont val="Tahoma"/>
            <family val="2"/>
          </rPr>
          <t>ou seja, a medida do ângulo entre o Plano e a Lineação</t>
        </r>
        <r>
          <rPr>
            <sz val="12"/>
            <color indexed="10"/>
            <rFont val="Tahoma"/>
            <family val="2"/>
          </rPr>
          <t>).
Se a lineação está contida no plano (</t>
        </r>
        <r>
          <rPr>
            <sz val="12"/>
            <color indexed="12"/>
            <rFont val="Tahoma"/>
            <family val="2"/>
          </rPr>
          <t>como se espera</t>
        </r>
        <r>
          <rPr>
            <sz val="12"/>
            <color indexed="10"/>
            <rFont val="Tahoma"/>
            <family val="2"/>
          </rPr>
          <t xml:space="preserve">) o desvio será de </t>
        </r>
        <r>
          <rPr>
            <b/>
            <sz val="12"/>
            <color indexed="12"/>
            <rFont val="Tahoma"/>
            <family val="2"/>
          </rPr>
          <t>0°</t>
        </r>
        <r>
          <rPr>
            <sz val="12"/>
            <color indexed="10"/>
            <rFont val="Tahoma"/>
            <family val="2"/>
          </rPr>
          <t>.</t>
        </r>
      </text>
    </comment>
    <comment ref="J5" authorId="0">
      <text>
        <r>
          <rPr>
            <b/>
            <sz val="12"/>
            <color indexed="12"/>
            <rFont val="Tahoma"/>
            <family val="2"/>
          </rPr>
          <t xml:space="preserve">Cálculo do </t>
        </r>
        <r>
          <rPr>
            <b/>
            <i/>
            <sz val="12"/>
            <color indexed="12"/>
            <rFont val="Tahoma"/>
            <family val="2"/>
          </rPr>
          <t xml:space="preserve">Rake
</t>
        </r>
        <r>
          <rPr>
            <i/>
            <sz val="12"/>
            <color indexed="12"/>
            <rFont val="Tahoma"/>
            <family val="2"/>
          </rPr>
          <t xml:space="preserve">
</t>
        </r>
        <r>
          <rPr>
            <sz val="12"/>
            <color indexed="10"/>
            <rFont val="Tahoma"/>
            <family val="2"/>
          </rPr>
          <t xml:space="preserve">Ângulo de </t>
        </r>
        <r>
          <rPr>
            <i/>
            <sz val="12"/>
            <color indexed="12"/>
            <rFont val="Tahoma"/>
            <family val="2"/>
          </rPr>
          <t>Rake</t>
        </r>
        <r>
          <rPr>
            <sz val="12"/>
            <color indexed="12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>correspondente às atitudes do plano e lineação (</t>
        </r>
        <r>
          <rPr>
            <i/>
            <sz val="12"/>
            <color indexed="12"/>
            <rFont val="Tahoma"/>
            <family val="2"/>
          </rPr>
          <t>Trend</t>
        </r>
        <r>
          <rPr>
            <sz val="12"/>
            <color indexed="10"/>
            <rFont val="Tahoma"/>
            <family val="2"/>
          </rPr>
          <t xml:space="preserve"> e </t>
        </r>
        <r>
          <rPr>
            <i/>
            <sz val="12"/>
            <color indexed="12"/>
            <rFont val="Tahoma"/>
            <family val="2"/>
          </rPr>
          <t>Plunge</t>
        </r>
        <r>
          <rPr>
            <sz val="12"/>
            <color indexed="10"/>
            <rFont val="Tahoma"/>
            <family val="2"/>
          </rPr>
          <t>) inseridos  à esquerda.</t>
        </r>
      </text>
    </comment>
    <comment ref="N5" authorId="0">
      <text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12"/>
            <rFont val="Tahoma"/>
            <family val="2"/>
          </rPr>
          <t xml:space="preserve">CAIMENTO DA LINEAÇÃO
</t>
        </r>
        <r>
          <rPr>
            <sz val="12"/>
            <color indexed="10"/>
            <rFont val="Tahoma"/>
            <family val="2"/>
          </rPr>
          <t>O observador, situado no zênite, assinalará o caimento da lineação com:</t>
        </r>
        <r>
          <rPr>
            <sz val="12"/>
            <color indexed="12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R -</t>
        </r>
        <r>
          <rPr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2"/>
            <rFont val="Tahoma"/>
            <family val="2"/>
          </rPr>
          <t>se ela cair para a direita (</t>
        </r>
        <r>
          <rPr>
            <i/>
            <sz val="12"/>
            <color indexed="81"/>
            <rFont val="Tahoma"/>
            <family val="2"/>
          </rPr>
          <t>right</t>
        </r>
        <r>
          <rPr>
            <i/>
            <sz val="12"/>
            <color indexed="12"/>
            <rFont val="Tahoma"/>
            <family val="2"/>
          </rPr>
          <t>)</t>
        </r>
        <r>
          <rPr>
            <sz val="12"/>
            <color indexed="12"/>
            <rFont val="Tahoma"/>
            <family val="2"/>
          </rPr>
          <t>, e com</t>
        </r>
        <r>
          <rPr>
            <sz val="12"/>
            <color indexed="10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L -</t>
        </r>
        <r>
          <rPr>
            <sz val="12"/>
            <color indexed="24"/>
            <rFont val="Tahoma"/>
            <family val="2"/>
          </rPr>
          <t xml:space="preserve"> </t>
        </r>
        <r>
          <rPr>
            <sz val="12"/>
            <color indexed="12"/>
            <rFont val="Tahoma"/>
            <family val="2"/>
          </rPr>
          <t>se ela cair para a esquerda (</t>
        </r>
        <r>
          <rPr>
            <i/>
            <sz val="12"/>
            <color indexed="81"/>
            <rFont val="Tahoma"/>
            <family val="2"/>
          </rPr>
          <t>left</t>
        </r>
        <r>
          <rPr>
            <sz val="12"/>
            <color indexed="12"/>
            <rFont val="Tahoma"/>
            <family val="2"/>
          </rPr>
          <t>).</t>
        </r>
      </text>
    </comment>
    <comment ref="V5" authorId="0">
      <text>
        <r>
          <rPr>
            <b/>
            <sz val="12"/>
            <color indexed="10"/>
            <rFont val="Tahoma"/>
            <family val="2"/>
          </rPr>
          <t>ATENÇÃO!</t>
        </r>
        <r>
          <rPr>
            <sz val="12"/>
            <color indexed="12"/>
            <rFont val="Tahoma"/>
            <family val="2"/>
          </rPr>
          <t xml:space="preserve">
Valores negativos indicam que o </t>
        </r>
        <r>
          <rPr>
            <u/>
            <sz val="12"/>
            <color indexed="12"/>
            <rFont val="Tahoma"/>
            <family val="2"/>
          </rPr>
          <t>hemisfério</t>
        </r>
        <r>
          <rPr>
            <sz val="12"/>
            <color indexed="12"/>
            <rFont val="Tahoma"/>
            <family val="2"/>
          </rPr>
          <t xml:space="preserve"> de caimento do </t>
        </r>
        <r>
          <rPr>
            <sz val="12"/>
            <color indexed="10"/>
            <rFont val="Tahoma"/>
            <family val="2"/>
          </rPr>
          <t>plano</t>
        </r>
        <r>
          <rPr>
            <sz val="12"/>
            <color indexed="12"/>
            <rFont val="Tahoma"/>
            <family val="2"/>
          </rPr>
          <t xml:space="preserve"> e do </t>
        </r>
        <r>
          <rPr>
            <i/>
            <sz val="12"/>
            <color indexed="10"/>
            <rFont val="Tahoma"/>
            <family val="2"/>
          </rPr>
          <t>trend</t>
        </r>
        <r>
          <rPr>
            <sz val="12"/>
            <color indexed="12"/>
            <rFont val="Tahoma"/>
            <family val="2"/>
          </rPr>
          <t xml:space="preserve"> da lineação não é o mesmo.</t>
        </r>
      </text>
    </comment>
    <comment ref="W5" authorId="0">
      <text>
        <r>
          <rPr>
            <b/>
            <sz val="12"/>
            <color indexed="10"/>
            <rFont val="Tahoma"/>
            <family val="2"/>
          </rPr>
          <t>ATENÇÃO!</t>
        </r>
        <r>
          <rPr>
            <sz val="12"/>
            <color indexed="12"/>
            <rFont val="Tahoma"/>
            <family val="2"/>
          </rPr>
          <t xml:space="preserve">
Valores negativos indicam que o </t>
        </r>
        <r>
          <rPr>
            <u/>
            <sz val="12"/>
            <color indexed="12"/>
            <rFont val="Tahoma"/>
            <family val="2"/>
          </rPr>
          <t>hemisfério</t>
        </r>
        <r>
          <rPr>
            <sz val="12"/>
            <color indexed="12"/>
            <rFont val="Tahoma"/>
            <family val="2"/>
          </rPr>
          <t xml:space="preserve"> de caimento do </t>
        </r>
        <r>
          <rPr>
            <sz val="12"/>
            <color indexed="10"/>
            <rFont val="Tahoma"/>
            <family val="2"/>
          </rPr>
          <t>plano</t>
        </r>
        <r>
          <rPr>
            <sz val="12"/>
            <color indexed="12"/>
            <rFont val="Tahoma"/>
            <family val="2"/>
          </rPr>
          <t xml:space="preserve"> e do </t>
        </r>
        <r>
          <rPr>
            <i/>
            <sz val="12"/>
            <color indexed="10"/>
            <rFont val="Tahoma"/>
            <family val="2"/>
          </rPr>
          <t>rake</t>
        </r>
        <r>
          <rPr>
            <sz val="12"/>
            <color indexed="12"/>
            <rFont val="Tahoma"/>
            <family val="2"/>
          </rPr>
          <t xml:space="preserve"> da lineação não é o mesmo.</t>
        </r>
      </text>
    </comment>
  </commentList>
</comments>
</file>

<file path=xl/comments2.xml><?xml version="1.0" encoding="utf-8"?>
<comments xmlns="http://schemas.openxmlformats.org/spreadsheetml/2006/main">
  <authors>
    <author>Instituto Geologico - SMA</author>
  </authors>
  <commentList>
    <comment ref="C4" authorId="0">
      <text>
        <r>
          <rPr>
            <b/>
            <u val="double"/>
            <sz val="14"/>
            <color indexed="12"/>
            <rFont val="Tahoma"/>
            <family val="2"/>
          </rPr>
          <t>ATTENTION:</t>
        </r>
        <r>
          <rPr>
            <b/>
            <u val="double"/>
            <sz val="12"/>
            <color indexed="12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12"/>
            <rFont val="Tahoma"/>
            <family val="2"/>
          </rPr>
          <t xml:space="preserve">When initiating, the user will be able, simultaneously, to enter with the data of the </t>
        </r>
        <r>
          <rPr>
            <sz val="12"/>
            <color indexed="10"/>
            <rFont val="Tahoma"/>
            <family val="2"/>
          </rPr>
          <t>Trend and Plunge</t>
        </r>
        <r>
          <rPr>
            <b/>
            <i/>
            <vertAlign val="superscript"/>
            <sz val="12"/>
            <color indexed="12"/>
            <rFont val="Tahoma"/>
            <family val="2"/>
          </rPr>
          <t>1</t>
        </r>
        <r>
          <rPr>
            <sz val="12"/>
            <color indexed="12"/>
            <rFont val="Tahoma"/>
            <family val="2"/>
          </rPr>
          <t xml:space="preserve"> of the lineation, with the </t>
        </r>
        <r>
          <rPr>
            <sz val="12"/>
            <color indexed="10"/>
            <rFont val="Tahoma"/>
            <family val="2"/>
          </rPr>
          <t>Trend and the Rake</t>
        </r>
        <r>
          <rPr>
            <sz val="12"/>
            <color indexed="12"/>
            <rFont val="Tahoma"/>
            <family val="2"/>
          </rPr>
          <t xml:space="preserve"> and, also, when the planes have a low dip angle, with the </t>
        </r>
        <r>
          <rPr>
            <sz val="12"/>
            <color indexed="10"/>
            <rFont val="Tahoma"/>
            <family val="2"/>
          </rPr>
          <t>Trend</t>
        </r>
        <r>
          <rPr>
            <sz val="12"/>
            <color indexed="12"/>
            <rFont val="Tahoma"/>
            <family val="2"/>
          </rPr>
          <t xml:space="preserve"> of the lineation only.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i/>
            <vertAlign val="superscript"/>
            <sz val="12"/>
            <color indexed="12"/>
            <rFont val="Tahoma"/>
            <family val="2"/>
          </rPr>
          <t>1</t>
        </r>
        <r>
          <rPr>
            <i/>
            <sz val="12"/>
            <color indexed="10"/>
            <rFont val="Tahoma"/>
            <family val="2"/>
          </rPr>
          <t xml:space="preserve">The incompatibilities, obtained in the field, between the </t>
        </r>
        <r>
          <rPr>
            <i/>
            <sz val="12"/>
            <color indexed="12"/>
            <rFont val="Tahoma"/>
            <family val="2"/>
          </rPr>
          <t>Trend and Plunge</t>
        </r>
        <r>
          <rPr>
            <i/>
            <sz val="12"/>
            <color indexed="10"/>
            <rFont val="Tahoma"/>
            <family val="2"/>
          </rPr>
          <t xml:space="preserve"> can be corrected observing the angular deviation </t>
        </r>
        <r>
          <rPr>
            <i/>
            <sz val="12"/>
            <color indexed="12"/>
            <rFont val="Tahoma"/>
            <family val="2"/>
          </rPr>
          <t>(Deviation Column)</t>
        </r>
        <r>
          <rPr>
            <i/>
            <sz val="12"/>
            <color indexed="10"/>
            <rFont val="Tahoma"/>
            <family val="2"/>
          </rPr>
          <t xml:space="preserve"> between the plane and the lineation. Most of software’s consider as acceptable a deviation limited to until </t>
        </r>
        <r>
          <rPr>
            <b/>
            <i/>
            <sz val="12"/>
            <color indexed="12"/>
            <rFont val="Tahoma"/>
            <family val="2"/>
          </rPr>
          <t>10°.</t>
        </r>
      </text>
    </comment>
    <comment ref="E4" authorId="0">
      <text>
        <r>
          <rPr>
            <b/>
            <sz val="12"/>
            <color indexed="12"/>
            <rFont val="Tahoma"/>
            <family val="2"/>
          </rPr>
          <t xml:space="preserve">OBLIGATOR FULFILLING!
</t>
        </r>
        <r>
          <rPr>
            <sz val="12"/>
            <color indexed="12"/>
            <rFont val="Tahoma"/>
            <family val="2"/>
          </rPr>
          <t xml:space="preserve">The type of the sense observed in the outcrop and elected in this column it is the same for the analysis of fault plane, as much if considered the </t>
        </r>
        <r>
          <rPr>
            <sz val="12"/>
            <color indexed="10"/>
            <rFont val="Tahoma"/>
            <family val="2"/>
          </rPr>
          <t>Plunge</t>
        </r>
        <r>
          <rPr>
            <sz val="12"/>
            <color indexed="12"/>
            <rFont val="Tahoma"/>
            <family val="2"/>
          </rPr>
          <t xml:space="preserve"> of the lineation as the </t>
        </r>
        <r>
          <rPr>
            <sz val="12"/>
            <color indexed="10"/>
            <rFont val="Tahoma"/>
            <family val="2"/>
          </rPr>
          <t>Rake</t>
        </r>
        <r>
          <rPr>
            <sz val="12"/>
            <color indexed="12"/>
            <rFont val="Tahoma"/>
            <family val="2"/>
          </rPr>
          <t xml:space="preserve"> or, the </t>
        </r>
        <r>
          <rPr>
            <sz val="12"/>
            <color indexed="10"/>
            <rFont val="Tahoma"/>
            <family val="2"/>
          </rPr>
          <t>Trend</t>
        </r>
        <r>
          <rPr>
            <sz val="12"/>
            <color indexed="12"/>
            <rFont val="Tahoma"/>
            <family val="2"/>
          </rPr>
          <t xml:space="preserve"> only.</t>
        </r>
      </text>
    </comment>
    <comment ref="K4" authorId="0">
      <text>
        <r>
          <rPr>
            <b/>
            <sz val="12"/>
            <color indexed="10"/>
            <rFont val="Tahoma"/>
            <family val="2"/>
          </rPr>
          <t xml:space="preserve">ATTENTION!
</t>
        </r>
        <r>
          <rPr>
            <sz val="12"/>
            <color indexed="12"/>
            <rFont val="Tahoma"/>
            <family val="2"/>
          </rPr>
          <t>A “</t>
        </r>
        <r>
          <rPr>
            <b/>
            <sz val="12"/>
            <color indexed="10"/>
            <rFont val="Tahoma"/>
            <family val="2"/>
          </rPr>
          <t>FALSE</t>
        </r>
        <r>
          <rPr>
            <sz val="12"/>
            <color indexed="12"/>
            <rFont val="Tahoma"/>
            <family val="2"/>
          </rPr>
          <t xml:space="preserve">” value indicates that the attributed </t>
        </r>
        <r>
          <rPr>
            <b/>
            <sz val="12"/>
            <color indexed="12"/>
            <rFont val="Tahoma"/>
            <family val="2"/>
          </rPr>
          <t>Sense</t>
        </r>
        <r>
          <rPr>
            <sz val="12"/>
            <color indexed="12"/>
            <rFont val="Tahoma"/>
            <family val="2"/>
          </rPr>
          <t xml:space="preserve"> is not compatible with the plunging of the lineation in the plane.</t>
        </r>
      </text>
    </comment>
    <comment ref="S4" authorId="0">
      <text>
        <r>
          <rPr>
            <b/>
            <sz val="12"/>
            <color indexed="10"/>
            <rFont val="Tahoma"/>
            <family val="2"/>
          </rPr>
          <t xml:space="preserve">ATTENTION!
</t>
        </r>
        <r>
          <rPr>
            <sz val="12"/>
            <color indexed="12"/>
            <rFont val="Tahoma"/>
            <family val="2"/>
          </rPr>
          <t>A</t>
        </r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2"/>
            <rFont val="Tahoma"/>
            <family val="2"/>
          </rPr>
          <t>“</t>
        </r>
        <r>
          <rPr>
            <b/>
            <sz val="12"/>
            <color indexed="10"/>
            <rFont val="Tahoma"/>
            <family val="2"/>
          </rPr>
          <t>FALSE</t>
        </r>
        <r>
          <rPr>
            <sz val="12"/>
            <color indexed="12"/>
            <rFont val="Tahoma"/>
            <family val="2"/>
          </rPr>
          <t xml:space="preserve">” value indicates that the attributed </t>
        </r>
        <r>
          <rPr>
            <b/>
            <sz val="12"/>
            <color indexed="12"/>
            <rFont val="Tahoma"/>
            <family val="2"/>
          </rPr>
          <t>Sense</t>
        </r>
        <r>
          <rPr>
            <sz val="12"/>
            <color indexed="12"/>
            <rFont val="Tahoma"/>
            <family val="2"/>
          </rPr>
          <t xml:space="preserve"> is not compatible with the plunging of the lineation in the plane.</t>
        </r>
      </text>
    </comment>
    <comment ref="X4" authorId="0">
      <text>
        <r>
          <rPr>
            <b/>
            <sz val="12"/>
            <color indexed="10"/>
            <rFont val="Tahoma"/>
            <family val="2"/>
          </rPr>
          <t xml:space="preserve">ATTENTION!
</t>
        </r>
        <r>
          <rPr>
            <sz val="12"/>
            <color indexed="12"/>
            <rFont val="Tahoma"/>
            <family val="2"/>
          </rPr>
          <t>A “</t>
        </r>
        <r>
          <rPr>
            <b/>
            <sz val="12"/>
            <color indexed="10"/>
            <rFont val="Tahoma"/>
            <family val="2"/>
          </rPr>
          <t>FALSE</t>
        </r>
        <r>
          <rPr>
            <sz val="12"/>
            <color indexed="12"/>
            <rFont val="Tahoma"/>
            <family val="2"/>
          </rPr>
          <t xml:space="preserve">” value indicates that the attributed </t>
        </r>
        <r>
          <rPr>
            <b/>
            <sz val="12"/>
            <color indexed="12"/>
            <rFont val="Tahoma"/>
            <family val="2"/>
          </rPr>
          <t>Sense</t>
        </r>
        <r>
          <rPr>
            <sz val="12"/>
            <color indexed="12"/>
            <rFont val="Tahoma"/>
            <family val="2"/>
          </rPr>
          <t xml:space="preserve"> is not compatible with the plunging of the lineation in the plane.</t>
        </r>
      </text>
    </comment>
    <comment ref="I5" authorId="0">
      <text>
        <r>
          <rPr>
            <b/>
            <sz val="12"/>
            <color indexed="12"/>
            <rFont val="Tahoma"/>
            <family val="2"/>
          </rPr>
          <t xml:space="preserve">PARAMETER FOR CORRECTION
</t>
        </r>
        <r>
          <rPr>
            <sz val="12"/>
            <color indexed="10"/>
            <rFont val="Tahoma"/>
            <family val="2"/>
          </rPr>
          <t xml:space="preserve">Deviation angle (DEGREES) between the </t>
        </r>
        <r>
          <rPr>
            <sz val="12"/>
            <color indexed="12"/>
            <rFont val="Tahoma"/>
            <family val="2"/>
          </rPr>
          <t xml:space="preserve">Plane </t>
        </r>
        <r>
          <rPr>
            <sz val="12"/>
            <color indexed="10"/>
            <rFont val="Tahoma"/>
            <family val="2"/>
          </rPr>
          <t>and the</t>
        </r>
        <r>
          <rPr>
            <sz val="12"/>
            <color indexed="12"/>
            <rFont val="Tahoma"/>
            <family val="2"/>
          </rPr>
          <t xml:space="preserve"> Lineation</t>
        </r>
        <r>
          <rPr>
            <sz val="12"/>
            <color indexed="10"/>
            <rFont val="Tahoma"/>
            <family val="2"/>
          </rPr>
          <t>. (</t>
        </r>
        <r>
          <rPr>
            <i/>
            <sz val="12"/>
            <color indexed="10"/>
            <rFont val="Tahoma"/>
            <family val="2"/>
          </rPr>
          <t>This is the measure of the angle between the Plane and the Lineation</t>
        </r>
        <r>
          <rPr>
            <sz val="12"/>
            <color indexed="10"/>
            <rFont val="Tahoma"/>
            <family val="2"/>
          </rPr>
          <t xml:space="preserve">).
If the </t>
        </r>
        <r>
          <rPr>
            <sz val="12"/>
            <color indexed="12"/>
            <rFont val="Tahoma"/>
            <family val="2"/>
          </rPr>
          <t>Lineation</t>
        </r>
        <r>
          <rPr>
            <sz val="12"/>
            <color indexed="10"/>
            <rFont val="Tahoma"/>
            <family val="2"/>
          </rPr>
          <t xml:space="preserve"> is fully resting in the </t>
        </r>
        <r>
          <rPr>
            <sz val="12"/>
            <color indexed="12"/>
            <rFont val="Tahoma"/>
            <family val="2"/>
          </rPr>
          <t>Plane</t>
        </r>
        <r>
          <rPr>
            <sz val="12"/>
            <color indexed="10"/>
            <rFont val="Tahoma"/>
            <family val="2"/>
          </rPr>
          <t xml:space="preserve"> (the ideal) the deviation will be of </t>
        </r>
        <r>
          <rPr>
            <b/>
            <sz val="12"/>
            <color indexed="12"/>
            <rFont val="Tahoma"/>
            <family val="2"/>
          </rPr>
          <t>0°</t>
        </r>
        <r>
          <rPr>
            <sz val="12"/>
            <color indexed="10"/>
            <rFont val="Tahoma"/>
            <family val="2"/>
          </rPr>
          <t xml:space="preserve">. Most of software’s consider as acceptable a deviation limited to until </t>
        </r>
        <r>
          <rPr>
            <b/>
            <sz val="12"/>
            <color indexed="12"/>
            <rFont val="Tahoma"/>
            <family val="2"/>
          </rPr>
          <t>10°</t>
        </r>
        <r>
          <rPr>
            <sz val="12"/>
            <color indexed="10"/>
            <rFont val="Tahoma"/>
            <family val="2"/>
          </rPr>
          <t>.</t>
        </r>
      </text>
    </comment>
    <comment ref="J5" authorId="0">
      <text>
        <r>
          <rPr>
            <b/>
            <sz val="12"/>
            <color indexed="12"/>
            <rFont val="Tahoma"/>
            <family val="2"/>
          </rPr>
          <t>Calculation of the Rake</t>
        </r>
        <r>
          <rPr>
            <b/>
            <i/>
            <sz val="12"/>
            <color indexed="12"/>
            <rFont val="Tahoma"/>
            <family val="2"/>
          </rPr>
          <t xml:space="preserve">
</t>
        </r>
        <r>
          <rPr>
            <sz val="12"/>
            <color indexed="12"/>
            <rFont val="Tahoma"/>
            <family val="2"/>
          </rPr>
          <t>Angle of Rake</t>
        </r>
        <r>
          <rPr>
            <sz val="12"/>
            <color indexed="10"/>
            <rFont val="Tahoma"/>
            <family val="2"/>
          </rPr>
          <t xml:space="preserve"> corresponding to the attitude of the plane and lineation (</t>
        </r>
        <r>
          <rPr>
            <sz val="12"/>
            <color indexed="12"/>
            <rFont val="Tahoma"/>
            <family val="2"/>
          </rPr>
          <t>Trend</t>
        </r>
        <r>
          <rPr>
            <sz val="12"/>
            <color indexed="10"/>
            <rFont val="Tahoma"/>
            <family val="2"/>
          </rPr>
          <t xml:space="preserve"> and </t>
        </r>
        <r>
          <rPr>
            <sz val="12"/>
            <color indexed="12"/>
            <rFont val="Tahoma"/>
            <family val="2"/>
          </rPr>
          <t>Plunge</t>
        </r>
        <r>
          <rPr>
            <sz val="12"/>
            <color indexed="10"/>
            <rFont val="Tahoma"/>
            <family val="2"/>
          </rPr>
          <t>) inserted to the left.</t>
        </r>
      </text>
    </comment>
    <comment ref="N5" authorId="0">
      <text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12"/>
            <rFont val="Tahoma"/>
            <family val="2"/>
          </rPr>
          <t xml:space="preserve">DIP SENSE OF THE LINEATION
</t>
        </r>
        <r>
          <rPr>
            <sz val="12"/>
            <color indexed="10"/>
            <rFont val="Tahoma"/>
            <family val="2"/>
          </rPr>
          <t xml:space="preserve">The observer, </t>
        </r>
        <r>
          <rPr>
            <sz val="12"/>
            <color indexed="12"/>
            <rFont val="Tahoma"/>
            <family val="2"/>
          </rPr>
          <t>located in the zenith</t>
        </r>
        <r>
          <rPr>
            <sz val="12"/>
            <color indexed="10"/>
            <rFont val="Tahoma"/>
            <family val="2"/>
          </rPr>
          <t xml:space="preserve">, will appoint the dip of the lineation with:
</t>
        </r>
        <r>
          <rPr>
            <b/>
            <sz val="14"/>
            <color indexed="81"/>
            <rFont val="Tahoma"/>
            <family val="2"/>
          </rPr>
          <t>R</t>
        </r>
        <r>
          <rPr>
            <sz val="12"/>
            <color indexed="10"/>
            <rFont val="Tahoma"/>
            <family val="2"/>
          </rPr>
          <t xml:space="preserve"> - If it is falling to the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i/>
            <sz val="12"/>
            <color indexed="81"/>
            <rFont val="Tahoma"/>
            <family val="2"/>
          </rPr>
          <t>right</t>
        </r>
        <r>
          <rPr>
            <sz val="12"/>
            <color indexed="10"/>
            <rFont val="Tahoma"/>
            <family val="2"/>
          </rPr>
          <t xml:space="preserve"> and with
</t>
        </r>
        <r>
          <rPr>
            <b/>
            <sz val="14"/>
            <color indexed="81"/>
            <rFont val="Tahoma"/>
            <family val="2"/>
          </rPr>
          <t>L</t>
        </r>
        <r>
          <rPr>
            <sz val="12"/>
            <color indexed="10"/>
            <rFont val="Tahoma"/>
            <family val="2"/>
          </rPr>
          <t xml:space="preserve"> – If it is falling to the </t>
        </r>
        <r>
          <rPr>
            <i/>
            <sz val="12"/>
            <color indexed="81"/>
            <rFont val="Tahoma"/>
            <family val="2"/>
          </rPr>
          <t>left</t>
        </r>
        <r>
          <rPr>
            <sz val="12"/>
            <color indexed="10"/>
            <rFont val="Tahoma"/>
            <family val="2"/>
          </rPr>
          <t>.</t>
        </r>
        <r>
          <rPr>
            <b/>
            <sz val="12"/>
            <color indexed="12"/>
            <rFont val="Tahoma"/>
            <family val="2"/>
          </rPr>
          <t xml:space="preserve">
</t>
        </r>
      </text>
    </comment>
    <comment ref="V5" authorId="0">
      <text>
        <r>
          <rPr>
            <b/>
            <sz val="12"/>
            <color indexed="10"/>
            <rFont val="Tahoma"/>
            <family val="2"/>
          </rPr>
          <t xml:space="preserve">ATTENTION!
</t>
        </r>
        <r>
          <rPr>
            <sz val="12"/>
            <color indexed="12"/>
            <rFont val="Tahoma"/>
            <family val="2"/>
          </rPr>
          <t xml:space="preserve">Negative values indicate that the </t>
        </r>
        <r>
          <rPr>
            <b/>
            <i/>
            <sz val="12"/>
            <color indexed="10"/>
            <rFont val="Tahoma"/>
            <family val="2"/>
          </rPr>
          <t>hemispheres</t>
        </r>
        <r>
          <rPr>
            <sz val="12"/>
            <color indexed="12"/>
            <rFont val="Tahoma"/>
            <family val="2"/>
          </rPr>
          <t xml:space="preserve"> to which are dipping the </t>
        </r>
        <r>
          <rPr>
            <b/>
            <i/>
            <sz val="12"/>
            <color indexed="10"/>
            <rFont val="Tahoma"/>
            <family val="2"/>
          </rPr>
          <t>plane</t>
        </r>
        <r>
          <rPr>
            <sz val="12"/>
            <color indexed="12"/>
            <rFont val="Tahoma"/>
            <family val="2"/>
          </rPr>
          <t xml:space="preserve"> and the </t>
        </r>
        <r>
          <rPr>
            <b/>
            <i/>
            <sz val="12"/>
            <color indexed="10"/>
            <rFont val="Tahoma"/>
            <family val="2"/>
          </rPr>
          <t>trend</t>
        </r>
        <r>
          <rPr>
            <sz val="12"/>
            <color indexed="12"/>
            <rFont val="Tahoma"/>
            <family val="2"/>
          </rPr>
          <t xml:space="preserve"> of the lineation are not the same.</t>
        </r>
      </text>
    </comment>
    <comment ref="W5" authorId="0">
      <text>
        <r>
          <rPr>
            <b/>
            <sz val="12"/>
            <color indexed="10"/>
            <rFont val="Tahoma"/>
            <family val="2"/>
          </rPr>
          <t xml:space="preserve">ATTENTION!
</t>
        </r>
        <r>
          <rPr>
            <sz val="12"/>
            <color indexed="12"/>
            <rFont val="Tahoma"/>
            <family val="2"/>
          </rPr>
          <t xml:space="preserve">Negative values indicate that the </t>
        </r>
        <r>
          <rPr>
            <b/>
            <i/>
            <sz val="12"/>
            <color indexed="10"/>
            <rFont val="Tahoma"/>
            <family val="2"/>
          </rPr>
          <t>hemispheres</t>
        </r>
        <r>
          <rPr>
            <sz val="12"/>
            <color indexed="12"/>
            <rFont val="Tahoma"/>
            <family val="2"/>
          </rPr>
          <t xml:space="preserve"> to which are dipping the </t>
        </r>
        <r>
          <rPr>
            <b/>
            <i/>
            <sz val="12"/>
            <color indexed="10"/>
            <rFont val="Tahoma"/>
            <family val="2"/>
          </rPr>
          <t>plane</t>
        </r>
        <r>
          <rPr>
            <sz val="12"/>
            <color indexed="12"/>
            <rFont val="Tahoma"/>
            <family val="2"/>
          </rPr>
          <t xml:space="preserve"> and the </t>
        </r>
        <r>
          <rPr>
            <b/>
            <i/>
            <sz val="12"/>
            <color indexed="10"/>
            <rFont val="Tahoma"/>
            <family val="2"/>
          </rPr>
          <t>rake</t>
        </r>
        <r>
          <rPr>
            <sz val="12"/>
            <color indexed="12"/>
            <rFont val="Tahoma"/>
            <family val="2"/>
          </rPr>
          <t xml:space="preserve"> of the lineation are not the same.</t>
        </r>
      </text>
    </comment>
  </commentList>
</comments>
</file>

<file path=xl/sharedStrings.xml><?xml version="1.0" encoding="utf-8"?>
<sst xmlns="http://schemas.openxmlformats.org/spreadsheetml/2006/main" count="636" uniqueCount="121">
  <si>
    <t>Dip</t>
  </si>
  <si>
    <t>Trend</t>
  </si>
  <si>
    <t>Plunge</t>
  </si>
  <si>
    <t>Dip&lt;=35</t>
  </si>
  <si>
    <t>Plunge&gt;=Dip*0,3</t>
  </si>
  <si>
    <t>Plunge&lt;Dip*0,3</t>
  </si>
  <si>
    <t>S</t>
  </si>
  <si>
    <t>D</t>
  </si>
  <si>
    <t>I</t>
  </si>
  <si>
    <t>N</t>
  </si>
  <si>
    <t>PLANO</t>
  </si>
  <si>
    <t>Plunge &gt;= 0,3*Dip</t>
  </si>
  <si>
    <t>Inverso/Normal</t>
  </si>
  <si>
    <t>Sinistral/Dextral</t>
  </si>
  <si>
    <t>Sem modificação</t>
  </si>
  <si>
    <t>Plunge &lt; 0,3*Dip</t>
  </si>
  <si>
    <t>Rake</t>
  </si>
  <si>
    <t>Corr.Azimute</t>
  </si>
  <si>
    <t>Azimute1</t>
  </si>
  <si>
    <t>Caimento</t>
  </si>
  <si>
    <t>DipDir</t>
  </si>
  <si>
    <t>(T)</t>
  </si>
  <si>
    <t>(Pg)</t>
  </si>
  <si>
    <t>(Cm)</t>
  </si>
  <si>
    <t>(D)</t>
  </si>
  <si>
    <t>(DD)</t>
  </si>
  <si>
    <t>(AzC)</t>
  </si>
  <si>
    <t>(Rk)</t>
  </si>
  <si>
    <t>(RJ)</t>
  </si>
  <si>
    <t>(Az)</t>
  </si>
  <si>
    <t>(Prk)</t>
  </si>
  <si>
    <t>(Trk)</t>
  </si>
  <si>
    <t>Plano/Lineação</t>
  </si>
  <si>
    <t>Dip&gt;35 e</t>
  </si>
  <si>
    <t>R</t>
  </si>
  <si>
    <t>L</t>
  </si>
  <si>
    <t>Rejeito ajustado</t>
  </si>
  <si>
    <t>Rejeito observado</t>
  </si>
  <si>
    <t>CHECK</t>
  </si>
  <si>
    <t>observado</t>
  </si>
  <si>
    <t>Lineação - Plunge</t>
  </si>
  <si>
    <t>Lineação - Rake</t>
  </si>
  <si>
    <t>Seno Pg</t>
  </si>
  <si>
    <t>Seno D</t>
  </si>
  <si>
    <t>rake</t>
  </si>
  <si>
    <t>Lineação-plunge</t>
  </si>
  <si>
    <t>Rake associado à</t>
  </si>
  <si>
    <r>
      <t xml:space="preserve">Dip &lt;= 35° </t>
    </r>
    <r>
      <rPr>
        <b/>
        <u/>
        <sz val="12"/>
        <rFont val="Cambria"/>
        <family val="1"/>
        <scheme val="major"/>
      </rPr>
      <t>ou</t>
    </r>
  </si>
  <si>
    <r>
      <t xml:space="preserve">Dip &gt; 35° </t>
    </r>
    <r>
      <rPr>
        <b/>
        <u/>
        <sz val="12"/>
        <rFont val="Cambria"/>
        <family val="1"/>
        <scheme val="major"/>
      </rPr>
      <t>e</t>
    </r>
  </si>
  <si>
    <t>Estria: Coord. Esfera</t>
  </si>
  <si>
    <t>Plano: Coord. Esfera</t>
  </si>
  <si>
    <t>xe</t>
  </si>
  <si>
    <t>ye</t>
  </si>
  <si>
    <t>ze</t>
  </si>
  <si>
    <t>xp</t>
  </si>
  <si>
    <t>yp</t>
  </si>
  <si>
    <t>zp</t>
  </si>
  <si>
    <t>Rejeito</t>
  </si>
  <si>
    <r>
      <t xml:space="preserve">Critérios </t>
    </r>
    <r>
      <rPr>
        <b/>
        <i/>
        <sz val="14"/>
        <color theme="8" tint="0.79998168889431442"/>
        <rFont val="Cambria"/>
        <family val="1"/>
        <scheme val="major"/>
      </rPr>
      <t>Tectonics FP</t>
    </r>
  </si>
  <si>
    <t>ajustado</t>
  </si>
  <si>
    <r>
      <rPr>
        <i/>
        <sz val="14"/>
        <color rgb="FFFFFF00"/>
        <rFont val="Calibri"/>
        <family val="2"/>
      </rPr>
      <t>*</t>
    </r>
    <r>
      <rPr>
        <i/>
        <u/>
        <sz val="12"/>
        <color rgb="FFFFFF00"/>
        <rFont val="Calibri"/>
        <family val="2"/>
      </rPr>
      <t>by Franz Reiter and Peter Acs © 1996-2007
*by Franz Reiter and Peter Acs © 1996-2007</t>
    </r>
  </si>
  <si>
    <t>*                                                 *                                                   *</t>
  </si>
  <si>
    <r>
      <t>Calc</t>
    </r>
    <r>
      <rPr>
        <b/>
        <i/>
        <sz val="11"/>
        <color theme="0" tint="-0.499984740745262"/>
        <rFont val="Cambria"/>
        <family val="1"/>
        <scheme val="major"/>
      </rPr>
      <t>Rake</t>
    </r>
  </si>
  <si>
    <r>
      <t>Calc</t>
    </r>
    <r>
      <rPr>
        <b/>
        <i/>
        <sz val="11"/>
        <color theme="0" tint="-0.499984740745262"/>
        <rFont val="Cambria"/>
        <family val="1"/>
        <scheme val="major"/>
      </rPr>
      <t>Trend</t>
    </r>
  </si>
  <si>
    <r>
      <t>Calc</t>
    </r>
    <r>
      <rPr>
        <b/>
        <i/>
        <sz val="11"/>
        <color theme="0" tint="-0.499984740745262"/>
        <rFont val="Cambria"/>
        <family val="1"/>
        <scheme val="major"/>
      </rPr>
      <t>Plunge</t>
    </r>
  </si>
  <si>
    <t>Antonio Luiz Teixeira</t>
  </si>
  <si>
    <t>Instituto Geológico - SMA</t>
  </si>
  <si>
    <t>candeias@igeologico.sp.gov.br</t>
  </si>
  <si>
    <t>Elaborada por</t>
  </si>
  <si>
    <t>São Paulo - Brasil</t>
  </si>
  <si>
    <t>Desvio</t>
  </si>
  <si>
    <t>RAIZ(SOMA(POTÊNCIA(xp;2)+POTÊNCIA(yp;2)+POTÊNCIA(zp;2)))*RAIZ(SOMA(POTÊNCIA(xe;2)+POTÊNCIA(ye;2)+POTÊNCIA(ze;2)))</t>
  </si>
  <si>
    <t>SOMA(xp*xe+yp*ye+zp*ze)</t>
  </si>
  <si>
    <t>Desvio = GRAUS(ASEN(</t>
  </si>
  <si>
    <t>xp*xe+yp*ye+zp*ze</t>
  </si>
  <si>
    <r>
      <t>xp</t>
    </r>
    <r>
      <rPr>
        <vertAlign val="superscript"/>
        <sz val="8"/>
        <color theme="1"/>
        <rFont val="Cambria"/>
        <family val="1"/>
        <scheme val="major"/>
      </rPr>
      <t>2</t>
    </r>
    <r>
      <rPr>
        <sz val="8"/>
        <color theme="1"/>
        <rFont val="Cambria"/>
        <family val="1"/>
        <scheme val="major"/>
      </rPr>
      <t>+yp</t>
    </r>
    <r>
      <rPr>
        <vertAlign val="superscript"/>
        <sz val="8"/>
        <color theme="1"/>
        <rFont val="Cambria"/>
        <family val="1"/>
        <scheme val="major"/>
      </rPr>
      <t>2</t>
    </r>
    <r>
      <rPr>
        <sz val="8"/>
        <color theme="1"/>
        <rFont val="Cambria"/>
        <family val="1"/>
        <scheme val="major"/>
      </rPr>
      <t>+zp</t>
    </r>
    <r>
      <rPr>
        <vertAlign val="superscript"/>
        <sz val="8"/>
        <color theme="1"/>
        <rFont val="Cambria"/>
        <family val="1"/>
        <scheme val="major"/>
      </rPr>
      <t>2</t>
    </r>
  </si>
  <si>
    <r>
      <t>xe</t>
    </r>
    <r>
      <rPr>
        <vertAlign val="superscript"/>
        <sz val="8"/>
        <color theme="1"/>
        <rFont val="Cambria"/>
        <family val="1"/>
        <scheme val="major"/>
      </rPr>
      <t>2</t>
    </r>
    <r>
      <rPr>
        <sz val="8"/>
        <color theme="1"/>
        <rFont val="Cambria"/>
        <family val="1"/>
        <scheme val="major"/>
      </rPr>
      <t>+ye</t>
    </r>
    <r>
      <rPr>
        <vertAlign val="superscript"/>
        <sz val="8"/>
        <color theme="1"/>
        <rFont val="Cambria"/>
        <family val="1"/>
        <scheme val="major"/>
      </rPr>
      <t>2</t>
    </r>
    <r>
      <rPr>
        <sz val="8"/>
        <color theme="1"/>
        <rFont val="Cambria"/>
        <family val="1"/>
        <scheme val="major"/>
      </rPr>
      <t>+ze</t>
    </r>
    <r>
      <rPr>
        <vertAlign val="superscript"/>
        <sz val="8"/>
        <color theme="1"/>
        <rFont val="Cambria"/>
        <family val="1"/>
        <scheme val="major"/>
      </rPr>
      <t>2</t>
    </r>
  </si>
  <si>
    <t>AK7/AL7*AM7</t>
  </si>
  <si>
    <t>GRAUS(ASEN(AN7))</t>
  </si>
  <si>
    <t>Desvio Angular =</t>
  </si>
  <si>
    <t>Te</t>
  </si>
  <si>
    <t>Lineação - Trend</t>
  </si>
  <si>
    <t>Pt</t>
  </si>
  <si>
    <t>Lineação-Trend</t>
  </si>
  <si>
    <r>
      <t>Calc</t>
    </r>
    <r>
      <rPr>
        <i/>
        <sz val="11"/>
        <color theme="1" tint="0.249977111117893"/>
        <rFont val="Cambria"/>
        <family val="1"/>
        <scheme val="major"/>
      </rPr>
      <t>Plunge</t>
    </r>
  </si>
  <si>
    <r>
      <t>Calc</t>
    </r>
    <r>
      <rPr>
        <i/>
        <sz val="11"/>
        <color theme="1" tint="0.249977111117893"/>
        <rFont val="Cambria"/>
        <family val="1"/>
        <scheme val="major"/>
      </rPr>
      <t>Rake</t>
    </r>
  </si>
  <si>
    <t xml:space="preserve"> </t>
  </si>
  <si>
    <t>De acordo com os critérios adotados pelo software Tectonics FP*</t>
  </si>
  <si>
    <t>Setembro, 2008</t>
  </si>
  <si>
    <t>PLANE</t>
  </si>
  <si>
    <t>Dipping</t>
  </si>
  <si>
    <t>Tectonics FP's Criteria</t>
  </si>
  <si>
    <t>September, 2008</t>
  </si>
  <si>
    <t>São Paulo - Brazil</t>
  </si>
  <si>
    <r>
      <t xml:space="preserve">Dip &lt;= 35° </t>
    </r>
    <r>
      <rPr>
        <b/>
        <u/>
        <sz val="12"/>
        <rFont val="Cambria"/>
        <family val="1"/>
        <scheme val="major"/>
      </rPr>
      <t>or</t>
    </r>
  </si>
  <si>
    <r>
      <t xml:space="preserve">Dip &gt; 35° </t>
    </r>
    <r>
      <rPr>
        <b/>
        <u/>
        <sz val="12"/>
        <rFont val="Cambria"/>
        <family val="1"/>
        <scheme val="major"/>
      </rPr>
      <t>and</t>
    </r>
  </si>
  <si>
    <t>Inverse/Normal</t>
  </si>
  <si>
    <t>No change</t>
  </si>
  <si>
    <t>Up/Down</t>
  </si>
  <si>
    <t>by</t>
  </si>
  <si>
    <t>Plane/Lineation</t>
  </si>
  <si>
    <t>Fault Sense</t>
  </si>
  <si>
    <t>Action</t>
  </si>
  <si>
    <r>
      <t xml:space="preserve">LINEATION - </t>
    </r>
    <r>
      <rPr>
        <b/>
        <i/>
        <sz val="12"/>
        <color theme="0" tint="-0.499984740745262"/>
        <rFont val="Cambria"/>
        <family val="1"/>
        <scheme val="major"/>
      </rPr>
      <t>Plunge</t>
    </r>
  </si>
  <si>
    <r>
      <t xml:space="preserve">LINEATION - </t>
    </r>
    <r>
      <rPr>
        <b/>
        <i/>
        <sz val="12"/>
        <color theme="0" tint="-0.499984740745262"/>
        <rFont val="Cambria"/>
        <family val="1"/>
        <scheme val="major"/>
      </rPr>
      <t>Rake</t>
    </r>
  </si>
  <si>
    <r>
      <rPr>
        <b/>
        <sz val="12"/>
        <rFont val="Cambria"/>
        <family val="1"/>
        <scheme val="major"/>
      </rPr>
      <t>LINEATION</t>
    </r>
    <r>
      <rPr>
        <b/>
        <sz val="12"/>
        <color theme="0" tint="-0.499984740745262"/>
        <rFont val="Cambria"/>
        <family val="1"/>
        <scheme val="major"/>
      </rPr>
      <t xml:space="preserve"> - </t>
    </r>
    <r>
      <rPr>
        <b/>
        <i/>
        <sz val="12"/>
        <color theme="0" tint="-0.499984740745262"/>
        <rFont val="Cambria"/>
        <family val="1"/>
        <scheme val="major"/>
      </rPr>
      <t>Trend</t>
    </r>
  </si>
  <si>
    <r>
      <t xml:space="preserve">LINEAÇÃO - </t>
    </r>
    <r>
      <rPr>
        <b/>
        <i/>
        <sz val="12"/>
        <color theme="0" tint="-0.499984740745262"/>
        <rFont val="Cambria"/>
        <family val="1"/>
        <scheme val="major"/>
      </rPr>
      <t>Plunge</t>
    </r>
  </si>
  <si>
    <r>
      <t xml:space="preserve">LINEAÇÃO - </t>
    </r>
    <r>
      <rPr>
        <b/>
        <i/>
        <sz val="12"/>
        <color theme="0" tint="-0.499984740745262"/>
        <rFont val="Cambria"/>
        <family val="1"/>
        <scheme val="major"/>
      </rPr>
      <t>Rake</t>
    </r>
  </si>
  <si>
    <r>
      <rPr>
        <b/>
        <sz val="12"/>
        <rFont val="Cambria"/>
        <family val="1"/>
        <scheme val="major"/>
      </rPr>
      <t>LINEAÇÃO</t>
    </r>
    <r>
      <rPr>
        <b/>
        <sz val="12"/>
        <color theme="0" tint="-0.499984740745262"/>
        <rFont val="Cambria"/>
        <family val="1"/>
        <scheme val="major"/>
      </rPr>
      <t xml:space="preserve"> - </t>
    </r>
    <r>
      <rPr>
        <b/>
        <i/>
        <sz val="12"/>
        <color theme="0" tint="-0.499984740745262"/>
        <rFont val="Cambria"/>
        <family val="1"/>
        <scheme val="major"/>
      </rPr>
      <t>Trend</t>
    </r>
  </si>
  <si>
    <t>F. Sense</t>
  </si>
  <si>
    <t>observed</t>
  </si>
  <si>
    <t>adjusted</t>
  </si>
  <si>
    <t>Deviation</t>
  </si>
  <si>
    <r>
      <t>Calc</t>
    </r>
    <r>
      <rPr>
        <b/>
        <i/>
        <sz val="11"/>
        <color theme="1" tint="0.249977111117893"/>
        <rFont val="Cambria"/>
        <family val="1"/>
        <scheme val="major"/>
      </rPr>
      <t>Rake</t>
    </r>
  </si>
  <si>
    <r>
      <t>Calc</t>
    </r>
    <r>
      <rPr>
        <b/>
        <i/>
        <sz val="11"/>
        <color theme="1" tint="0.249977111117893"/>
        <rFont val="Cambria"/>
        <family val="1"/>
        <scheme val="major"/>
      </rPr>
      <t>Trend</t>
    </r>
  </si>
  <si>
    <r>
      <t>Calc</t>
    </r>
    <r>
      <rPr>
        <b/>
        <i/>
        <sz val="11"/>
        <color theme="1" tint="0.249977111117893"/>
        <rFont val="Cambria"/>
        <family val="1"/>
        <scheme val="major"/>
      </rPr>
      <t>Plunge</t>
    </r>
  </si>
  <si>
    <t>Return Top</t>
  </si>
  <si>
    <t>Voltar ao topo</t>
  </si>
  <si>
    <t>According to the criteria adopted by the software Tectonics FP*</t>
  </si>
  <si>
    <r>
      <rPr>
        <b/>
        <sz val="16.2"/>
        <rFont val="Cambria"/>
        <family val="1"/>
        <scheme val="major"/>
      </rPr>
      <t>Adjusting</t>
    </r>
    <r>
      <rPr>
        <b/>
        <sz val="16.2"/>
        <color theme="5" tint="-0.249977111117893"/>
        <rFont val="Cambria"/>
        <family val="1"/>
        <scheme val="major"/>
      </rPr>
      <t xml:space="preserve"> </t>
    </r>
    <r>
      <rPr>
        <b/>
        <sz val="16.2"/>
        <rFont val="Cambria"/>
        <family val="1"/>
        <scheme val="major"/>
      </rPr>
      <t>the sense of relative movement in a fault plane, considering the</t>
    </r>
    <r>
      <rPr>
        <b/>
        <sz val="16.2"/>
        <color theme="9" tint="-0.499984740745262"/>
        <rFont val="Cambria"/>
        <family val="1"/>
        <scheme val="major"/>
      </rPr>
      <t xml:space="preserve"> Plunge</t>
    </r>
    <r>
      <rPr>
        <b/>
        <sz val="16.2"/>
        <rFont val="Cambria"/>
        <family val="1"/>
        <scheme val="major"/>
      </rPr>
      <t xml:space="preserve">, </t>
    </r>
    <r>
      <rPr>
        <b/>
        <u/>
        <sz val="16.2"/>
        <rFont val="Cambria"/>
        <family val="1"/>
        <scheme val="major"/>
      </rPr>
      <t>or</t>
    </r>
    <r>
      <rPr>
        <b/>
        <sz val="16.2"/>
        <rFont val="Cambria"/>
        <family val="1"/>
        <scheme val="major"/>
      </rPr>
      <t xml:space="preserve"> the</t>
    </r>
    <r>
      <rPr>
        <b/>
        <sz val="16.2"/>
        <color theme="6" tint="0.79998168889431442"/>
        <rFont val="Cambria"/>
        <family val="1"/>
        <scheme val="major"/>
      </rPr>
      <t xml:space="preserve"> </t>
    </r>
    <r>
      <rPr>
        <b/>
        <sz val="16.2"/>
        <color theme="9" tint="-0.499984740745262"/>
        <rFont val="Cambria"/>
        <family val="1"/>
        <scheme val="major"/>
      </rPr>
      <t>Rake</t>
    </r>
    <r>
      <rPr>
        <b/>
        <sz val="16.2"/>
        <color theme="6" tint="0.79998168889431442"/>
        <rFont val="Cambria"/>
        <family val="1"/>
        <scheme val="major"/>
      </rPr>
      <t xml:space="preserve"> </t>
    </r>
    <r>
      <rPr>
        <b/>
        <u/>
        <sz val="16.2"/>
        <rFont val="Cambria"/>
        <family val="1"/>
        <scheme val="major"/>
      </rPr>
      <t>or</t>
    </r>
    <r>
      <rPr>
        <b/>
        <sz val="16.2"/>
        <rFont val="Cambria"/>
        <family val="1"/>
        <scheme val="major"/>
      </rPr>
      <t xml:space="preserve"> the</t>
    </r>
    <r>
      <rPr>
        <b/>
        <sz val="16.2"/>
        <color theme="6" tint="0.79998168889431442"/>
        <rFont val="Cambria"/>
        <family val="1"/>
        <scheme val="major"/>
      </rPr>
      <t xml:space="preserve"> </t>
    </r>
    <r>
      <rPr>
        <b/>
        <sz val="16.2"/>
        <color theme="9" tint="-0.499984740745262"/>
        <rFont val="Cambria"/>
        <family val="1"/>
        <scheme val="major"/>
      </rPr>
      <t>Trend</t>
    </r>
    <r>
      <rPr>
        <b/>
        <sz val="16.2"/>
        <color theme="6" tint="0.79998168889431442"/>
        <rFont val="Cambria"/>
        <family val="1"/>
        <scheme val="major"/>
      </rPr>
      <t xml:space="preserve"> </t>
    </r>
    <r>
      <rPr>
        <b/>
        <sz val="16.2"/>
        <rFont val="Cambria"/>
        <family val="1"/>
        <scheme val="major"/>
      </rPr>
      <t>of a lineation</t>
    </r>
  </si>
  <si>
    <r>
      <rPr>
        <b/>
        <sz val="15.3"/>
        <rFont val="Cambria"/>
        <family val="1"/>
        <scheme val="major"/>
      </rPr>
      <t>Ajuste do sentido de movimento relativo em um plano de falha, considerando-se o</t>
    </r>
    <r>
      <rPr>
        <b/>
        <sz val="15.3"/>
        <color theme="9" tint="-0.499984740745262"/>
        <rFont val="Cambria"/>
        <family val="1"/>
        <scheme val="major"/>
      </rPr>
      <t xml:space="preserve"> </t>
    </r>
    <r>
      <rPr>
        <b/>
        <i/>
        <sz val="15.3"/>
        <color theme="9" tint="-0.499984740745262"/>
        <rFont val="Cambria"/>
        <family val="1"/>
        <scheme val="major"/>
      </rPr>
      <t>Plunge</t>
    </r>
    <r>
      <rPr>
        <b/>
        <i/>
        <sz val="15.3"/>
        <rFont val="Cambria"/>
        <family val="1"/>
        <scheme val="major"/>
      </rPr>
      <t xml:space="preserve">,  </t>
    </r>
    <r>
      <rPr>
        <b/>
        <u/>
        <sz val="15.3"/>
        <rFont val="Cambria"/>
        <family val="1"/>
        <scheme val="major"/>
      </rPr>
      <t>ou</t>
    </r>
    <r>
      <rPr>
        <b/>
        <sz val="15.3"/>
        <rFont val="Cambria"/>
        <family val="1"/>
        <scheme val="major"/>
      </rPr>
      <t xml:space="preserve"> o</t>
    </r>
    <r>
      <rPr>
        <b/>
        <i/>
        <sz val="15.3"/>
        <color theme="9" tint="-0.499984740745262"/>
        <rFont val="Cambria"/>
        <family val="1"/>
        <scheme val="major"/>
      </rPr>
      <t xml:space="preserve"> Rake </t>
    </r>
    <r>
      <rPr>
        <b/>
        <u/>
        <sz val="15.3"/>
        <rFont val="Cambria"/>
        <family val="1"/>
        <scheme val="major"/>
      </rPr>
      <t>ou</t>
    </r>
    <r>
      <rPr>
        <b/>
        <sz val="15.3"/>
        <rFont val="Cambria"/>
        <family val="1"/>
        <scheme val="major"/>
      </rPr>
      <t xml:space="preserve"> o</t>
    </r>
    <r>
      <rPr>
        <b/>
        <i/>
        <sz val="15.3"/>
        <rFont val="Cambria"/>
        <family val="1"/>
        <scheme val="major"/>
      </rPr>
      <t xml:space="preserve"> </t>
    </r>
    <r>
      <rPr>
        <b/>
        <i/>
        <sz val="15.3"/>
        <color theme="9" tint="-0.499984740745262"/>
        <rFont val="Cambria"/>
        <family val="1"/>
        <scheme val="major"/>
      </rPr>
      <t xml:space="preserve">Trend </t>
    </r>
    <r>
      <rPr>
        <b/>
        <sz val="15.3"/>
        <rFont val="Cambria"/>
        <family val="1"/>
        <scheme val="major"/>
      </rPr>
      <t>de uma lineação</t>
    </r>
  </si>
</sst>
</file>

<file path=xl/styles.xml><?xml version="1.0" encoding="utf-8"?>
<styleSheet xmlns="http://schemas.openxmlformats.org/spreadsheetml/2006/main">
  <numFmts count="3">
    <numFmt numFmtId="164" formatCode="0.00000000"/>
    <numFmt numFmtId="165" formatCode="0.000000000000000000000000000000"/>
    <numFmt numFmtId="166" formatCode="0.0"/>
  </numFmts>
  <fonts count="93">
    <font>
      <sz val="11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10"/>
      <name val="Tahoma"/>
      <family val="2"/>
    </font>
    <font>
      <sz val="12"/>
      <color indexed="24"/>
      <name val="Tahoma"/>
      <family val="2"/>
    </font>
    <font>
      <sz val="11"/>
      <color theme="1"/>
      <name val="Cambria"/>
      <family val="1"/>
      <scheme val="major"/>
    </font>
    <font>
      <sz val="11"/>
      <color rgb="FFFFFF00"/>
      <name val="Cambria"/>
      <family val="1"/>
      <scheme val="major"/>
    </font>
    <font>
      <sz val="11"/>
      <name val="Cambria"/>
      <family val="1"/>
      <scheme val="major"/>
    </font>
    <font>
      <sz val="8"/>
      <color indexed="81"/>
      <name val="Tahoma"/>
      <family val="2"/>
    </font>
    <font>
      <b/>
      <sz val="12"/>
      <color indexed="12"/>
      <name val="Tahoma"/>
      <family val="2"/>
    </font>
    <font>
      <i/>
      <sz val="12"/>
      <color indexed="10"/>
      <name val="Tahoma"/>
      <family val="2"/>
    </font>
    <font>
      <i/>
      <sz val="12"/>
      <color indexed="12"/>
      <name val="Tahoma"/>
      <family val="2"/>
    </font>
    <font>
      <b/>
      <sz val="14"/>
      <color indexed="81"/>
      <name val="Tahoma"/>
      <family val="2"/>
    </font>
    <font>
      <sz val="12"/>
      <color indexed="12"/>
      <name val="Tahoma"/>
      <family val="2"/>
    </font>
    <font>
      <b/>
      <sz val="14"/>
      <color theme="8" tint="0.79998168889431442"/>
      <name val="Cambria"/>
      <family val="1"/>
      <scheme val="major"/>
    </font>
    <font>
      <b/>
      <i/>
      <sz val="14"/>
      <color theme="8" tint="0.79998168889431442"/>
      <name val="Cambria"/>
      <family val="1"/>
      <scheme val="major"/>
    </font>
    <font>
      <b/>
      <sz val="12"/>
      <color theme="9" tint="-0.249977111117893"/>
      <name val="Cambria"/>
      <family val="1"/>
      <scheme val="major"/>
    </font>
    <font>
      <sz val="12"/>
      <color theme="5" tint="0.39997558519241921"/>
      <name val="Cambria"/>
      <family val="1"/>
      <scheme val="major"/>
    </font>
    <font>
      <sz val="12"/>
      <color theme="2" tint="-0.499984740745262"/>
      <name val="Cambria"/>
      <family val="1"/>
      <scheme val="major"/>
    </font>
    <font>
      <u/>
      <sz val="8.25"/>
      <color theme="10"/>
      <name val="Calibri"/>
      <family val="2"/>
    </font>
    <font>
      <sz val="11"/>
      <color theme="3" tint="0.39997558519241921"/>
      <name val="Cambria"/>
      <family val="1"/>
      <scheme val="major"/>
    </font>
    <font>
      <b/>
      <u/>
      <sz val="12"/>
      <name val="Cambria"/>
      <family val="1"/>
      <scheme val="major"/>
    </font>
    <font>
      <sz val="11"/>
      <color theme="9" tint="-0.249977111117893"/>
      <name val="Cambria"/>
      <family val="1"/>
      <scheme val="major"/>
    </font>
    <font>
      <sz val="8"/>
      <color theme="1"/>
      <name val="Cambria"/>
      <family val="1"/>
      <scheme val="major"/>
    </font>
    <font>
      <sz val="5"/>
      <color theme="1"/>
      <name val="Cambria"/>
      <family val="1"/>
      <scheme val="major"/>
    </font>
    <font>
      <b/>
      <i/>
      <sz val="12"/>
      <color indexed="12"/>
      <name val="Tahoma"/>
      <family val="2"/>
    </font>
    <font>
      <b/>
      <u val="double"/>
      <sz val="16"/>
      <color indexed="12"/>
      <name val="Tahoma"/>
      <family val="2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0" tint="-0.499984740745262"/>
      <name val="Cambria"/>
      <family val="1"/>
      <scheme val="major"/>
    </font>
    <font>
      <b/>
      <sz val="12"/>
      <color theme="0" tint="-0.499984740745262"/>
      <name val="Cambria"/>
      <family val="1"/>
      <scheme val="major"/>
    </font>
    <font>
      <b/>
      <sz val="11"/>
      <color theme="0" tint="-0.499984740745262"/>
      <name val="Cambria"/>
      <family val="1"/>
      <scheme val="major"/>
    </font>
    <font>
      <b/>
      <sz val="14"/>
      <color theme="9" tint="-0.249977111117893"/>
      <name val="Cambria"/>
      <family val="1"/>
      <scheme val="major"/>
    </font>
    <font>
      <b/>
      <sz val="14"/>
      <color theme="3" tint="0.39997558519241921"/>
      <name val="Cambria"/>
      <family val="1"/>
      <scheme val="major"/>
    </font>
    <font>
      <i/>
      <u/>
      <sz val="12"/>
      <color rgb="FFFFFF00"/>
      <name val="Calibri"/>
      <family val="2"/>
    </font>
    <font>
      <i/>
      <sz val="14"/>
      <color rgb="FFFFFF00"/>
      <name val="Calibri"/>
      <family val="2"/>
    </font>
    <font>
      <sz val="11"/>
      <color theme="5" tint="0.59999389629810485"/>
      <name val="Cambria"/>
      <family val="1"/>
      <scheme val="major"/>
    </font>
    <font>
      <sz val="11"/>
      <color theme="5" tint="0.59999389629810485"/>
      <name val="Calibri"/>
      <family val="2"/>
      <scheme val="minor"/>
    </font>
    <font>
      <i/>
      <sz val="1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0" tint="-0.499984740745262"/>
      <name val="Cambria"/>
      <family val="1"/>
      <scheme val="major"/>
    </font>
    <font>
      <u/>
      <sz val="11"/>
      <color theme="8" tint="-0.249977111117893"/>
      <name val="Calibri"/>
      <family val="2"/>
    </font>
    <font>
      <sz val="11"/>
      <color theme="8" tint="-0.249977111117893"/>
      <name val="Cambria"/>
      <family val="1"/>
      <scheme val="major"/>
    </font>
    <font>
      <i/>
      <sz val="12"/>
      <color indexed="81"/>
      <name val="Tahoma"/>
      <family val="2"/>
    </font>
    <font>
      <u/>
      <sz val="11"/>
      <color theme="1"/>
      <name val="Cambria"/>
      <family val="1"/>
      <scheme val="major"/>
    </font>
    <font>
      <vertAlign val="superscript"/>
      <sz val="8"/>
      <color theme="1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4"/>
      <color rgb="FF00B050"/>
      <name val="Cambria"/>
      <family val="1"/>
      <scheme val="major"/>
    </font>
    <font>
      <b/>
      <sz val="8"/>
      <color indexed="81"/>
      <name val="Tahoma"/>
      <family val="2"/>
    </font>
    <font>
      <b/>
      <sz val="12"/>
      <color indexed="10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B050"/>
      <name val="Cambria"/>
      <family val="1"/>
      <scheme val="major"/>
    </font>
    <font>
      <b/>
      <sz val="12"/>
      <color theme="3" tint="0.3999755851924192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i/>
      <sz val="11"/>
      <color indexed="10"/>
      <name val="Tahoma"/>
      <family val="2"/>
    </font>
    <font>
      <i/>
      <sz val="11"/>
      <color indexed="12"/>
      <name val="Tahoma"/>
      <family val="2"/>
    </font>
    <font>
      <b/>
      <i/>
      <vertAlign val="superscript"/>
      <sz val="12"/>
      <color indexed="12"/>
      <name val="Tahoma"/>
      <family val="2"/>
    </font>
    <font>
      <b/>
      <i/>
      <sz val="11"/>
      <color indexed="10"/>
      <name val="Tahoma"/>
      <family val="2"/>
    </font>
    <font>
      <sz val="11"/>
      <name val="Calibri"/>
      <family val="2"/>
      <scheme val="minor"/>
    </font>
    <font>
      <sz val="11"/>
      <color theme="1" tint="0.249977111117893"/>
      <name val="Cambria"/>
      <family val="1"/>
      <scheme val="major"/>
    </font>
    <font>
      <i/>
      <sz val="11"/>
      <color theme="1" tint="0.249977111117893"/>
      <name val="Cambria"/>
      <family val="1"/>
      <scheme val="major"/>
    </font>
    <font>
      <u/>
      <sz val="12"/>
      <color indexed="12"/>
      <name val="Tahoma"/>
      <family val="2"/>
    </font>
    <font>
      <sz val="12"/>
      <color indexed="81"/>
      <name val="Tahoma"/>
      <family val="2"/>
    </font>
    <font>
      <b/>
      <u val="double"/>
      <sz val="12"/>
      <color indexed="12"/>
      <name val="Tahoma"/>
      <family val="2"/>
    </font>
    <font>
      <b/>
      <i/>
      <sz val="12"/>
      <color indexed="10"/>
      <name val="Tahoma"/>
      <family val="2"/>
    </font>
    <font>
      <b/>
      <u val="double"/>
      <sz val="14"/>
      <color indexed="12"/>
      <name val="Tahoma"/>
      <family val="2"/>
    </font>
    <font>
      <b/>
      <sz val="11"/>
      <color theme="1" tint="0.249977111117893"/>
      <name val="Cambria"/>
      <family val="1"/>
      <scheme val="major"/>
    </font>
    <font>
      <b/>
      <i/>
      <sz val="11"/>
      <color theme="1" tint="0.249977111117893"/>
      <name val="Cambria"/>
      <family val="1"/>
      <scheme val="major"/>
    </font>
    <font>
      <sz val="12"/>
      <name val="Cambria"/>
      <family val="1"/>
      <scheme val="major"/>
    </font>
    <font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libri"/>
      <family val="2"/>
      <scheme val="minor"/>
    </font>
    <font>
      <b/>
      <i/>
      <sz val="12"/>
      <name val="Cambria"/>
      <family val="1"/>
      <scheme val="major"/>
    </font>
    <font>
      <b/>
      <i/>
      <sz val="12"/>
      <color theme="9" tint="-0.249977111117893"/>
      <name val="Cambria"/>
      <family val="1"/>
      <scheme val="major"/>
    </font>
    <font>
      <b/>
      <i/>
      <sz val="12"/>
      <color rgb="FF00B050"/>
      <name val="Cambria"/>
      <family val="1"/>
      <scheme val="major"/>
    </font>
    <font>
      <b/>
      <i/>
      <sz val="12"/>
      <color theme="3" tint="0.39997558519241921"/>
      <name val="Cambria"/>
      <family val="1"/>
      <scheme val="major"/>
    </font>
    <font>
      <b/>
      <sz val="16.2"/>
      <color theme="6" tint="0.79998168889431442"/>
      <name val="Cambria"/>
      <family val="1"/>
      <scheme val="major"/>
    </font>
    <font>
      <b/>
      <sz val="16.2"/>
      <color theme="5" tint="-0.249977111117893"/>
      <name val="Cambria"/>
      <family val="1"/>
      <scheme val="major"/>
    </font>
    <font>
      <sz val="16.2"/>
      <color theme="6" tint="0.79998168889431442"/>
      <name val="Cambria"/>
      <family val="1"/>
      <scheme val="major"/>
    </font>
    <font>
      <sz val="16.2"/>
      <color theme="1"/>
      <name val="Calibri"/>
      <family val="2"/>
      <scheme val="minor"/>
    </font>
    <font>
      <b/>
      <sz val="15.3"/>
      <color theme="9" tint="-0.499984740745262"/>
      <name val="Cambria"/>
      <family val="1"/>
      <scheme val="major"/>
    </font>
    <font>
      <b/>
      <i/>
      <sz val="15.3"/>
      <color theme="9" tint="-0.499984740745262"/>
      <name val="Cambria"/>
      <family val="1"/>
      <scheme val="major"/>
    </font>
    <font>
      <sz val="15.3"/>
      <color theme="9" tint="-0.499984740745262"/>
      <name val="Cambria"/>
      <family val="1"/>
      <scheme val="major"/>
    </font>
    <font>
      <sz val="15.3"/>
      <color theme="9" tint="-0.499984740745262"/>
      <name val="Calibri"/>
      <family val="2"/>
      <scheme val="minor"/>
    </font>
    <font>
      <b/>
      <sz val="16.2"/>
      <name val="Cambria"/>
      <family val="1"/>
      <scheme val="major"/>
    </font>
    <font>
      <b/>
      <u/>
      <sz val="16.2"/>
      <name val="Cambria"/>
      <family val="1"/>
      <scheme val="major"/>
    </font>
    <font>
      <b/>
      <sz val="15.3"/>
      <name val="Cambria"/>
      <family val="1"/>
      <scheme val="major"/>
    </font>
    <font>
      <b/>
      <i/>
      <sz val="15.3"/>
      <name val="Cambria"/>
      <family val="1"/>
      <scheme val="major"/>
    </font>
    <font>
      <b/>
      <u/>
      <sz val="15.3"/>
      <name val="Cambria"/>
      <family val="1"/>
      <scheme val="major"/>
    </font>
    <font>
      <b/>
      <sz val="16.2"/>
      <color theme="9" tint="-0.499984740745262"/>
      <name val="Cambria"/>
      <family val="1"/>
      <scheme val="major"/>
    </font>
    <font>
      <b/>
      <i/>
      <sz val="16"/>
      <color theme="3" tint="0.39997558519241921"/>
      <name val="Cambria"/>
      <family val="1"/>
      <scheme val="major"/>
    </font>
  </fonts>
  <fills count="2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theme="5" tint="0.39994506668294322"/>
      </left>
      <right/>
      <top/>
      <bottom/>
      <diagonal/>
    </border>
    <border>
      <left/>
      <right style="thin">
        <color theme="5" tint="0.39994506668294322"/>
      </right>
      <top/>
      <bottom/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5" tint="0.39994506668294322"/>
      </right>
      <top/>
      <bottom style="medium">
        <color theme="9" tint="-0.24994659260841701"/>
      </bottom>
      <diagonal/>
    </border>
    <border>
      <left style="medium">
        <color theme="5" tint="0.39994506668294322"/>
      </left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thin">
        <color theme="5" tint="0.39994506668294322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5" tint="0.39994506668294322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5" tint="0.39994506668294322"/>
      </right>
      <top/>
      <bottom style="thin">
        <color theme="9" tint="-0.24994659260841701"/>
      </bottom>
      <diagonal/>
    </border>
    <border>
      <left style="thin">
        <color theme="5" tint="0.39994506668294322"/>
      </left>
      <right/>
      <top/>
      <bottom style="thin">
        <color theme="9" tint="-0.24994659260841701"/>
      </bottom>
      <diagonal/>
    </border>
    <border>
      <left style="thin">
        <color theme="5" tint="0.39994506668294322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5" tint="0.39994506668294322"/>
      </right>
      <top/>
      <bottom style="thin">
        <color theme="9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theme="9" tint="0.39994506668294322"/>
      </left>
      <right/>
      <top style="thick">
        <color theme="9" tint="0.39994506668294322"/>
      </top>
      <bottom/>
      <diagonal/>
    </border>
    <border>
      <left/>
      <right/>
      <top style="thick">
        <color theme="9" tint="0.39994506668294322"/>
      </top>
      <bottom/>
      <diagonal/>
    </border>
    <border>
      <left/>
      <right style="medium">
        <color theme="5" tint="0.39994506668294322"/>
      </right>
      <top style="thick">
        <color theme="9" tint="0.39994506668294322"/>
      </top>
      <bottom/>
      <diagonal/>
    </border>
    <border>
      <left style="medium">
        <color theme="5" tint="0.39994506668294322"/>
      </left>
      <right/>
      <top style="thick">
        <color theme="9" tint="0.39994506668294322"/>
      </top>
      <bottom/>
      <diagonal/>
    </border>
    <border>
      <left/>
      <right style="thick">
        <color theme="9" tint="0.39994506668294322"/>
      </right>
      <top style="thick">
        <color theme="9" tint="0.39994506668294322"/>
      </top>
      <bottom/>
      <diagonal/>
    </border>
    <border>
      <left style="thick">
        <color theme="9" tint="0.39994506668294322"/>
      </left>
      <right/>
      <top/>
      <bottom style="medium">
        <color theme="9" tint="-0.24994659260841701"/>
      </bottom>
      <diagonal/>
    </border>
    <border>
      <left/>
      <right style="thick">
        <color theme="9" tint="0.39994506668294322"/>
      </right>
      <top/>
      <bottom style="medium">
        <color theme="9" tint="-0.24994659260841701"/>
      </bottom>
      <diagonal/>
    </border>
    <border>
      <left style="thick">
        <color theme="9" tint="0.39994506668294322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thick">
        <color theme="9" tint="0.39994506668294322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ck">
        <color theme="9" tint="0.39994506668294322"/>
      </left>
      <right/>
      <top/>
      <bottom/>
      <diagonal/>
    </border>
    <border>
      <left/>
      <right style="thick">
        <color theme="9" tint="0.39994506668294322"/>
      </right>
      <top/>
      <bottom/>
      <diagonal/>
    </border>
    <border>
      <left style="thick">
        <color theme="9" tint="0.39994506668294322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ck">
        <color theme="9" tint="0.39994506668294322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ck">
        <color theme="9" tint="0.39994506668294322"/>
      </right>
      <top/>
      <bottom style="thin">
        <color theme="9"/>
      </bottom>
      <diagonal/>
    </border>
    <border>
      <left style="thick">
        <color theme="9" tint="0.39994506668294322"/>
      </left>
      <right/>
      <top/>
      <bottom style="thin">
        <color theme="9" tint="-0.24994659260841701"/>
      </bottom>
      <diagonal/>
    </border>
    <border>
      <left/>
      <right style="thick">
        <color theme="9" tint="0.39994506668294322"/>
      </right>
      <top/>
      <bottom style="thin">
        <color theme="9" tint="-0.24994659260841701"/>
      </bottom>
      <diagonal/>
    </border>
    <border>
      <left style="thick">
        <color theme="9" tint="0.39994506668294322"/>
      </left>
      <right/>
      <top style="thin">
        <color theme="9" tint="-0.24994659260841701"/>
      </top>
      <bottom style="thick">
        <color theme="9" tint="0.39994506668294322"/>
      </bottom>
      <diagonal/>
    </border>
    <border>
      <left/>
      <right/>
      <top style="thin">
        <color theme="9" tint="-0.24994659260841701"/>
      </top>
      <bottom style="thick">
        <color theme="9" tint="0.39994506668294322"/>
      </bottom>
      <diagonal/>
    </border>
    <border>
      <left/>
      <right style="thick">
        <color theme="9" tint="0.39994506668294322"/>
      </right>
      <top style="thin">
        <color theme="9" tint="-0.24994659260841701"/>
      </top>
      <bottom style="thick">
        <color theme="9" tint="0.39994506668294322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theme="0" tint="-0.34998626667073579"/>
      </left>
      <right style="double">
        <color theme="0" tint="-0.34998626667073579"/>
      </right>
      <top style="medium">
        <color auto="1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theme="0" tint="-0.34998626667073579"/>
      </left>
      <right style="double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double">
        <color theme="0" tint="-0.34998626667073579"/>
      </right>
      <top style="medium">
        <color auto="1"/>
      </top>
      <bottom/>
      <diagonal/>
    </border>
    <border>
      <left style="medium">
        <color auto="1"/>
      </left>
      <right style="double">
        <color theme="0" tint="-0.34998626667073579"/>
      </right>
      <top/>
      <bottom style="medium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288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4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2" fontId="4" fillId="0" borderId="0" xfId="0" applyNumberFormat="1" applyFont="1" applyFill="1" applyAlignment="1" applyProtection="1">
      <alignment horizontal="center" vertical="center"/>
      <protection locked="0" hidden="1"/>
    </xf>
    <xf numFmtId="0" fontId="4" fillId="1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4" fillId="14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  <protection hidden="1"/>
    </xf>
    <xf numFmtId="2" fontId="4" fillId="4" borderId="0" xfId="0" applyNumberFormat="1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1" fillId="17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164" fontId="22" fillId="0" borderId="0" xfId="0" applyNumberFormat="1" applyFont="1" applyFill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12" borderId="0" xfId="0" applyNumberFormat="1" applyFont="1" applyFill="1" applyAlignment="1">
      <alignment horizontal="center" vertical="center"/>
    </xf>
    <xf numFmtId="0" fontId="19" fillId="14" borderId="0" xfId="0" applyFont="1" applyFill="1" applyBorder="1" applyAlignment="1" applyProtection="1">
      <alignment horizontal="center" vertical="center"/>
      <protection hidden="1"/>
    </xf>
    <xf numFmtId="2" fontId="19" fillId="14" borderId="17" xfId="0" applyNumberFormat="1" applyFont="1" applyFill="1" applyBorder="1" applyAlignment="1" applyProtection="1">
      <alignment horizontal="center" vertical="center"/>
      <protection hidden="1"/>
    </xf>
    <xf numFmtId="2" fontId="19" fillId="14" borderId="19" xfId="0" applyNumberFormat="1" applyFont="1" applyFill="1" applyBorder="1" applyAlignment="1" applyProtection="1">
      <alignment horizontal="center" vertical="center"/>
      <protection hidden="1"/>
    </xf>
    <xf numFmtId="2" fontId="19" fillId="14" borderId="18" xfId="0" applyNumberFormat="1" applyFont="1" applyFill="1" applyBorder="1" applyAlignment="1" applyProtection="1">
      <alignment horizontal="center" vertical="center"/>
      <protection hidden="1"/>
    </xf>
    <xf numFmtId="2" fontId="19" fillId="14" borderId="20" xfId="0" applyNumberFormat="1" applyFont="1" applyFill="1" applyBorder="1" applyAlignment="1" applyProtection="1">
      <alignment horizontal="center" vertical="center"/>
      <protection hidden="1"/>
    </xf>
    <xf numFmtId="0" fontId="32" fillId="14" borderId="7" xfId="0" applyFont="1" applyFill="1" applyBorder="1" applyAlignment="1" applyProtection="1">
      <alignment horizontal="center" vertical="center"/>
      <protection hidden="1"/>
    </xf>
    <xf numFmtId="0" fontId="32" fillId="14" borderId="4" xfId="0" applyFont="1" applyFill="1" applyBorder="1" applyAlignment="1" applyProtection="1">
      <alignment horizontal="center" vertical="center"/>
      <protection hidden="1"/>
    </xf>
    <xf numFmtId="166" fontId="32" fillId="14" borderId="10" xfId="0" applyNumberFormat="1" applyFont="1" applyFill="1" applyBorder="1" applyAlignment="1" applyProtection="1">
      <alignment horizontal="center" vertical="center"/>
      <protection hidden="1"/>
    </xf>
    <xf numFmtId="166" fontId="4" fillId="14" borderId="0" xfId="0" applyNumberFormat="1" applyFont="1" applyFill="1" applyBorder="1" applyAlignment="1" applyProtection="1">
      <alignment horizontal="center" vertical="center"/>
      <protection hidden="1"/>
    </xf>
    <xf numFmtId="166" fontId="21" fillId="14" borderId="15" xfId="0" applyNumberFormat="1" applyFont="1" applyFill="1" applyBorder="1" applyAlignment="1" applyProtection="1">
      <alignment horizontal="center" vertical="center"/>
      <protection hidden="1"/>
    </xf>
    <xf numFmtId="166" fontId="21" fillId="14" borderId="16" xfId="0" applyNumberFormat="1" applyFont="1" applyFill="1" applyBorder="1" applyAlignment="1" applyProtection="1">
      <alignment horizontal="center" vertical="center"/>
      <protection hidden="1"/>
    </xf>
    <xf numFmtId="2" fontId="21" fillId="14" borderId="12" xfId="0" applyNumberFormat="1" applyFont="1" applyFill="1" applyBorder="1" applyAlignment="1" applyProtection="1">
      <alignment horizontal="center" vertical="center"/>
      <protection hidden="1"/>
    </xf>
    <xf numFmtId="2" fontId="21" fillId="14" borderId="13" xfId="0" applyNumberFormat="1" applyFon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Alignment="1" applyProtection="1">
      <alignment horizontal="center" vertical="center"/>
      <protection locked="0" hidden="1"/>
    </xf>
    <xf numFmtId="2" fontId="4" fillId="0" borderId="0" xfId="0" applyNumberFormat="1" applyFont="1" applyAlignment="1" applyProtection="1">
      <alignment horizontal="center" vertical="center"/>
      <protection locked="0" hidden="1"/>
    </xf>
    <xf numFmtId="2" fontId="4" fillId="0" borderId="0" xfId="0" applyNumberFormat="1" applyFont="1" applyBorder="1" applyAlignment="1" applyProtection="1">
      <alignment horizontal="center" vertical="center"/>
      <protection locked="0" hidden="1"/>
    </xf>
    <xf numFmtId="166" fontId="21" fillId="14" borderId="21" xfId="0" applyNumberFormat="1" applyFont="1" applyFill="1" applyBorder="1" applyAlignment="1" applyProtection="1">
      <alignment horizontal="center" vertical="center"/>
      <protection hidden="1"/>
    </xf>
    <xf numFmtId="2" fontId="21" fillId="14" borderId="22" xfId="0" applyNumberFormat="1" applyFont="1" applyFill="1" applyBorder="1" applyAlignment="1" applyProtection="1">
      <alignment horizontal="center" vertical="center"/>
      <protection hidden="1"/>
    </xf>
    <xf numFmtId="2" fontId="4" fillId="0" borderId="0" xfId="0" applyNumberFormat="1" applyFont="1" applyFill="1" applyBorder="1" applyAlignment="1" applyProtection="1">
      <alignment horizontal="center" vertical="center"/>
      <protection locked="0" hidden="1"/>
    </xf>
    <xf numFmtId="2" fontId="4" fillId="0" borderId="0" xfId="0" applyNumberFormat="1" applyFont="1" applyBorder="1" applyAlignment="1" applyProtection="1">
      <alignment horizontal="center" vertical="center"/>
      <protection hidden="1"/>
    </xf>
    <xf numFmtId="2" fontId="19" fillId="14" borderId="23" xfId="0" applyNumberFormat="1" applyFont="1" applyFill="1" applyBorder="1" applyAlignment="1" applyProtection="1">
      <alignment horizontal="center" vertical="center"/>
      <protection hidden="1"/>
    </xf>
    <xf numFmtId="2" fontId="19" fillId="14" borderId="24" xfId="0" applyNumberFormat="1" applyFont="1" applyFill="1" applyBorder="1" applyAlignment="1" applyProtection="1">
      <alignment horizontal="center" vertical="center"/>
      <protection hidden="1"/>
    </xf>
    <xf numFmtId="0" fontId="4" fillId="12" borderId="5" xfId="0" applyFont="1" applyFill="1" applyBorder="1" applyAlignment="1" applyProtection="1">
      <alignment horizontal="center" vertical="center"/>
      <protection hidden="1"/>
    </xf>
    <xf numFmtId="166" fontId="4" fillId="12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8" fillId="19" borderId="5" xfId="0" applyFont="1" applyFill="1" applyBorder="1" applyAlignment="1" applyProtection="1">
      <alignment horizontal="center"/>
      <protection hidden="1"/>
    </xf>
    <xf numFmtId="0" fontId="28" fillId="19" borderId="10" xfId="0" applyFont="1" applyFill="1" applyBorder="1" applyAlignment="1" applyProtection="1">
      <alignment horizontal="center" vertical="top"/>
      <protection hidden="1"/>
    </xf>
    <xf numFmtId="0" fontId="39" fillId="18" borderId="3" xfId="0" applyFont="1" applyFill="1" applyBorder="1" applyAlignment="1" applyProtection="1">
      <alignment horizontal="center" vertical="center"/>
      <protection hidden="1"/>
    </xf>
    <xf numFmtId="0" fontId="39" fillId="18" borderId="10" xfId="0" applyFont="1" applyFill="1" applyBorder="1" applyAlignment="1" applyProtection="1">
      <alignment horizontal="center" vertical="center"/>
      <protection hidden="1"/>
    </xf>
    <xf numFmtId="0" fontId="4" fillId="18" borderId="7" xfId="0" applyFont="1" applyFill="1" applyBorder="1" applyAlignment="1" applyProtection="1">
      <alignment horizontal="center" vertical="center"/>
      <protection hidden="1"/>
    </xf>
    <xf numFmtId="0" fontId="40" fillId="18" borderId="1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48" fillId="13" borderId="9" xfId="0" applyFont="1" applyFill="1" applyBorder="1" applyAlignment="1" applyProtection="1">
      <alignment horizontal="center" vertical="center"/>
      <protection hidden="1"/>
    </xf>
    <xf numFmtId="0" fontId="48" fillId="13" borderId="14" xfId="0" applyFont="1" applyFill="1" applyBorder="1" applyAlignment="1" applyProtection="1">
      <alignment horizontal="center" vertical="center"/>
      <protection hidden="1"/>
    </xf>
    <xf numFmtId="2" fontId="52" fillId="14" borderId="12" xfId="0" applyNumberFormat="1" applyFont="1" applyFill="1" applyBorder="1" applyAlignment="1" applyProtection="1">
      <alignment horizontal="center" vertical="center"/>
      <protection hidden="1"/>
    </xf>
    <xf numFmtId="2" fontId="52" fillId="14" borderId="13" xfId="0" applyNumberFormat="1" applyFont="1" applyFill="1" applyBorder="1" applyAlignment="1" applyProtection="1">
      <alignment horizontal="center" vertical="center"/>
      <protection hidden="1"/>
    </xf>
    <xf numFmtId="2" fontId="52" fillId="14" borderId="22" xfId="0" applyNumberFormat="1" applyFont="1" applyFill="1" applyBorder="1" applyAlignment="1" applyProtection="1">
      <alignment horizontal="center" vertical="center"/>
      <protection hidden="1"/>
    </xf>
    <xf numFmtId="0" fontId="54" fillId="2" borderId="2" xfId="0" applyFont="1" applyFill="1" applyBorder="1" applyAlignment="1" applyProtection="1">
      <alignment horizontal="center"/>
      <protection hidden="1"/>
    </xf>
    <xf numFmtId="0" fontId="54" fillId="2" borderId="6" xfId="0" applyFont="1" applyFill="1" applyBorder="1" applyAlignment="1" applyProtection="1">
      <alignment horizontal="center" vertical="top"/>
      <protection hidden="1"/>
    </xf>
    <xf numFmtId="2" fontId="4" fillId="2" borderId="0" xfId="0" applyNumberFormat="1" applyFont="1" applyFill="1" applyAlignment="1">
      <alignment horizontal="center" vertical="center"/>
    </xf>
    <xf numFmtId="2" fontId="52" fillId="14" borderId="26" xfId="0" applyNumberFormat="1" applyFont="1" applyFill="1" applyBorder="1" applyAlignment="1" applyProtection="1">
      <alignment horizontal="center" vertical="center"/>
      <protection hidden="1"/>
    </xf>
    <xf numFmtId="0" fontId="60" fillId="18" borderId="4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14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16" fillId="12" borderId="11" xfId="0" applyFont="1" applyFill="1" applyBorder="1" applyAlignment="1" applyProtection="1">
      <alignment horizontal="center" vertical="center"/>
      <protection hidden="1"/>
    </xf>
    <xf numFmtId="0" fontId="16" fillId="12" borderId="0" xfId="0" applyFont="1" applyFill="1" applyBorder="1" applyAlignment="1" applyProtection="1">
      <alignment horizontal="center" vertical="center"/>
      <protection hidden="1"/>
    </xf>
    <xf numFmtId="0" fontId="4" fillId="12" borderId="11" xfId="0" applyFont="1" applyFill="1" applyBorder="1" applyAlignment="1" applyProtection="1">
      <alignment horizontal="center" vertical="center"/>
      <protection hidden="1"/>
    </xf>
    <xf numFmtId="0" fontId="4" fillId="12" borderId="0" xfId="0" applyFont="1" applyFill="1" applyBorder="1" applyAlignment="1" applyProtection="1">
      <alignment horizontal="center" vertical="center"/>
      <protection hidden="1"/>
    </xf>
    <xf numFmtId="0" fontId="17" fillId="12" borderId="11" xfId="0" applyFont="1" applyFill="1" applyBorder="1" applyAlignment="1" applyProtection="1">
      <alignment horizontal="center" vertical="center"/>
      <protection hidden="1"/>
    </xf>
    <xf numFmtId="0" fontId="17" fillId="12" borderId="0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center"/>
      <protection hidden="1"/>
    </xf>
    <xf numFmtId="0" fontId="42" fillId="12" borderId="0" xfId="1" applyFont="1" applyFill="1" applyBorder="1" applyAlignment="1" applyProtection="1">
      <alignment horizontal="center" vertical="center"/>
      <protection hidden="1"/>
    </xf>
    <xf numFmtId="0" fontId="4" fillId="12" borderId="0" xfId="0" applyFont="1" applyFill="1" applyBorder="1" applyAlignment="1" applyProtection="1">
      <alignment horizontal="center"/>
      <protection hidden="1"/>
    </xf>
    <xf numFmtId="0" fontId="4" fillId="12" borderId="0" xfId="0" applyFont="1" applyFill="1" applyBorder="1" applyAlignment="1" applyProtection="1">
      <alignment horizontal="center" vertical="top"/>
      <protection hidden="1"/>
    </xf>
    <xf numFmtId="0" fontId="43" fillId="12" borderId="11" xfId="0" applyFont="1" applyFill="1" applyBorder="1" applyAlignment="1" applyProtection="1">
      <alignment horizontal="center" vertical="center"/>
      <protection hidden="1"/>
    </xf>
    <xf numFmtId="0" fontId="43" fillId="12" borderId="0" xfId="0" applyFont="1" applyFill="1" applyBorder="1" applyAlignment="1" applyProtection="1">
      <alignment horizontal="center" vertical="center"/>
      <protection hidden="1"/>
    </xf>
    <xf numFmtId="0" fontId="5" fillId="12" borderId="11" xfId="0" applyFont="1" applyFill="1" applyBorder="1" applyAlignment="1" applyProtection="1">
      <alignment horizontal="center" vertical="center"/>
      <protection hidden="1"/>
    </xf>
    <xf numFmtId="0" fontId="5" fillId="12" borderId="0" xfId="0" applyFont="1" applyFill="1" applyBorder="1" applyAlignment="1" applyProtection="1">
      <alignment horizontal="center" vertical="center"/>
      <protection hidden="1"/>
    </xf>
    <xf numFmtId="0" fontId="4" fillId="12" borderId="0" xfId="0" applyNumberFormat="1" applyFont="1" applyFill="1" applyBorder="1" applyAlignment="1" applyProtection="1">
      <alignment horizontal="center" vertical="top"/>
      <protection hidden="1"/>
    </xf>
    <xf numFmtId="0" fontId="4" fillId="12" borderId="0" xfId="0" applyFont="1" applyFill="1" applyAlignment="1" applyProtection="1">
      <alignment horizontal="center" vertical="center"/>
      <protection hidden="1"/>
    </xf>
    <xf numFmtId="166" fontId="4" fillId="12" borderId="0" xfId="0" applyNumberFormat="1" applyFont="1" applyFill="1" applyAlignment="1" applyProtection="1">
      <alignment horizontal="center" vertical="center"/>
      <protection hidden="1"/>
    </xf>
    <xf numFmtId="0" fontId="4" fillId="12" borderId="0" xfId="0" applyFont="1" applyFill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center"/>
      <protection hidden="1"/>
    </xf>
    <xf numFmtId="0" fontId="42" fillId="12" borderId="0" xfId="1" applyFont="1" applyFill="1" applyBorder="1" applyAlignment="1" applyProtection="1">
      <alignment horizontal="center" vertical="center"/>
      <protection hidden="1"/>
    </xf>
    <xf numFmtId="0" fontId="4" fillId="12" borderId="0" xfId="0" applyFont="1" applyFill="1" applyBorder="1" applyAlignment="1" applyProtection="1">
      <alignment horizontal="center"/>
      <protection hidden="1"/>
    </xf>
    <xf numFmtId="0" fontId="4" fillId="12" borderId="0" xfId="0" applyNumberFormat="1" applyFont="1" applyFill="1" applyBorder="1" applyAlignment="1" applyProtection="1">
      <alignment horizontal="center" vertical="top"/>
      <protection hidden="1"/>
    </xf>
    <xf numFmtId="0" fontId="4" fillId="12" borderId="0" xfId="0" applyFont="1" applyFill="1" applyBorder="1" applyAlignment="1" applyProtection="1">
      <alignment horizontal="center" vertical="center"/>
      <protection hidden="1"/>
    </xf>
    <xf numFmtId="166" fontId="4" fillId="15" borderId="66" xfId="0" applyNumberFormat="1" applyFont="1" applyFill="1" applyBorder="1" applyAlignment="1" applyProtection="1">
      <alignment horizontal="center" vertical="center"/>
      <protection hidden="1"/>
    </xf>
    <xf numFmtId="0" fontId="4" fillId="15" borderId="67" xfId="0" applyFont="1" applyFill="1" applyBorder="1" applyAlignment="1" applyProtection="1">
      <alignment horizontal="center" vertical="center"/>
      <protection hidden="1"/>
    </xf>
    <xf numFmtId="0" fontId="4" fillId="15" borderId="66" xfId="0" applyFont="1" applyFill="1" applyBorder="1" applyAlignment="1" applyProtection="1">
      <alignment horizontal="center" vertical="center"/>
      <protection hidden="1"/>
    </xf>
    <xf numFmtId="0" fontId="40" fillId="18" borderId="72" xfId="0" applyFont="1" applyFill="1" applyBorder="1" applyAlignment="1" applyProtection="1">
      <alignment horizontal="center" vertical="center"/>
      <protection hidden="1"/>
    </xf>
    <xf numFmtId="0" fontId="39" fillId="18" borderId="71" xfId="0" applyFont="1" applyFill="1" applyBorder="1" applyAlignment="1" applyProtection="1">
      <alignment horizontal="center" vertical="center"/>
      <protection hidden="1"/>
    </xf>
    <xf numFmtId="2" fontId="6" fillId="0" borderId="73" xfId="0" applyNumberFormat="1" applyFont="1" applyFill="1" applyBorder="1" applyAlignment="1" applyProtection="1">
      <alignment horizontal="center" vertical="center"/>
      <protection locked="0" hidden="1"/>
    </xf>
    <xf numFmtId="2" fontId="6" fillId="0" borderId="72" xfId="0" applyNumberFormat="1" applyFont="1" applyFill="1" applyBorder="1" applyAlignment="1" applyProtection="1">
      <alignment horizontal="center" vertical="center"/>
      <protection locked="0" hidden="1"/>
    </xf>
    <xf numFmtId="0" fontId="0" fillId="15" borderId="0" xfId="0" applyFill="1" applyBorder="1" applyAlignment="1" applyProtection="1">
      <alignment horizontal="center" vertical="center"/>
      <protection hidden="1"/>
    </xf>
    <xf numFmtId="0" fontId="0" fillId="15" borderId="0" xfId="0" applyFill="1" applyBorder="1" applyAlignment="1" applyProtection="1">
      <alignment horizontal="center"/>
      <protection hidden="1"/>
    </xf>
    <xf numFmtId="0" fontId="33" fillId="13" borderId="79" xfId="0" applyFont="1" applyFill="1" applyBorder="1" applyAlignment="1" applyProtection="1">
      <alignment horizontal="center" vertical="center"/>
      <protection hidden="1"/>
    </xf>
    <xf numFmtId="0" fontId="33" fillId="13" borderId="1" xfId="0" applyFont="1" applyFill="1" applyBorder="1" applyAlignment="1" applyProtection="1">
      <alignment horizontal="center" vertical="center"/>
      <protection hidden="1"/>
    </xf>
    <xf numFmtId="0" fontId="15" fillId="9" borderId="75" xfId="0" applyFont="1" applyFill="1" applyBorder="1" applyAlignment="1" applyProtection="1">
      <alignment horizontal="center"/>
      <protection hidden="1"/>
    </xf>
    <xf numFmtId="0" fontId="15" fillId="9" borderId="76" xfId="0" applyFont="1" applyFill="1" applyBorder="1" applyAlignment="1" applyProtection="1">
      <alignment horizontal="center" vertical="top"/>
      <protection hidden="1"/>
    </xf>
    <xf numFmtId="0" fontId="6" fillId="9" borderId="76" xfId="0" applyFont="1" applyFill="1" applyBorder="1" applyAlignment="1" applyProtection="1">
      <alignment horizontal="center" vertical="center"/>
      <protection hidden="1"/>
    </xf>
    <xf numFmtId="0" fontId="33" fillId="9" borderId="76" xfId="0" applyFont="1" applyFill="1" applyBorder="1" applyAlignment="1" applyProtection="1">
      <alignment horizontal="center" vertical="center"/>
      <protection hidden="1"/>
    </xf>
    <xf numFmtId="0" fontId="33" fillId="9" borderId="78" xfId="0" applyFont="1" applyFill="1" applyBorder="1" applyAlignment="1" applyProtection="1">
      <alignment horizontal="center" vertical="center"/>
      <protection hidden="1"/>
    </xf>
    <xf numFmtId="0" fontId="28" fillId="9" borderId="75" xfId="0" applyFont="1" applyFill="1" applyBorder="1" applyAlignment="1" applyProtection="1">
      <alignment horizontal="center"/>
      <protection hidden="1"/>
    </xf>
    <xf numFmtId="0" fontId="28" fillId="9" borderId="76" xfId="0" applyFont="1" applyFill="1" applyBorder="1" applyAlignment="1" applyProtection="1">
      <alignment horizontal="center" vertical="top"/>
      <protection hidden="1"/>
    </xf>
    <xf numFmtId="0" fontId="34" fillId="13" borderId="80" xfId="0" applyFont="1" applyFill="1" applyBorder="1" applyAlignment="1" applyProtection="1">
      <alignment horizontal="center" vertical="center"/>
      <protection hidden="1"/>
    </xf>
    <xf numFmtId="0" fontId="34" fillId="13" borderId="5" xfId="0" applyFont="1" applyFill="1" applyBorder="1" applyAlignment="1" applyProtection="1">
      <alignment horizontal="center" vertical="center"/>
      <protection hidden="1"/>
    </xf>
    <xf numFmtId="0" fontId="53" fillId="9" borderId="75" xfId="0" applyFont="1" applyFill="1" applyBorder="1" applyAlignment="1" applyProtection="1">
      <alignment horizontal="center"/>
      <protection hidden="1"/>
    </xf>
    <xf numFmtId="0" fontId="53" fillId="9" borderId="76" xfId="0" applyFont="1" applyFill="1" applyBorder="1" applyAlignment="1" applyProtection="1">
      <alignment horizontal="center" vertical="top"/>
      <protection hidden="1"/>
    </xf>
    <xf numFmtId="0" fontId="34" fillId="9" borderId="76" xfId="0" applyFont="1" applyFill="1" applyBorder="1" applyAlignment="1" applyProtection="1">
      <alignment horizontal="center" vertical="center"/>
      <protection hidden="1"/>
    </xf>
    <xf numFmtId="0" fontId="34" fillId="9" borderId="78" xfId="0" applyFont="1" applyFill="1" applyBorder="1" applyAlignment="1" applyProtection="1">
      <alignment horizontal="center" vertical="center"/>
      <protection hidden="1"/>
    </xf>
    <xf numFmtId="0" fontId="29" fillId="18" borderId="74" xfId="0" applyFont="1" applyFill="1" applyBorder="1" applyAlignment="1" applyProtection="1">
      <alignment horizontal="center" vertical="center"/>
      <protection locked="0" hidden="1"/>
    </xf>
    <xf numFmtId="0" fontId="29" fillId="18" borderId="77" xfId="0" applyFont="1" applyFill="1" applyBorder="1" applyAlignment="1" applyProtection="1">
      <alignment horizontal="center" vertical="center"/>
      <protection locked="0" hidden="1"/>
    </xf>
    <xf numFmtId="2" fontId="29" fillId="18" borderId="15" xfId="0" applyNumberFormat="1" applyFont="1" applyFill="1" applyBorder="1" applyAlignment="1" applyProtection="1">
      <alignment horizontal="center" vertical="center"/>
      <protection locked="0" hidden="1"/>
    </xf>
    <xf numFmtId="2" fontId="29" fillId="18" borderId="16" xfId="0" applyNumberFormat="1" applyFont="1" applyFill="1" applyBorder="1" applyAlignment="1" applyProtection="1">
      <alignment horizontal="center" vertical="center"/>
      <protection locked="0" hidden="1"/>
    </xf>
    <xf numFmtId="2" fontId="29" fillId="18" borderId="25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0" xfId="0" applyNumberFormat="1" applyFont="1" applyFill="1" applyAlignment="1" applyProtection="1">
      <alignment horizontal="center" vertical="center"/>
      <protection hidden="1"/>
    </xf>
    <xf numFmtId="49" fontId="4" fillId="9" borderId="0" xfId="0" applyNumberFormat="1" applyFont="1" applyFill="1" applyAlignment="1" applyProtection="1">
      <alignment horizontal="center" vertical="center"/>
      <protection hidden="1"/>
    </xf>
    <xf numFmtId="0" fontId="4" fillId="9" borderId="9" xfId="0" applyFont="1" applyFill="1" applyBorder="1" applyAlignment="1" applyProtection="1">
      <alignment horizontal="center" vertical="center"/>
      <protection hidden="1"/>
    </xf>
    <xf numFmtId="0" fontId="4" fillId="9" borderId="42" xfId="0" applyFont="1" applyFill="1" applyBorder="1" applyAlignment="1" applyProtection="1">
      <alignment horizontal="center" vertical="center"/>
      <protection hidden="1"/>
    </xf>
    <xf numFmtId="0" fontId="4" fillId="9" borderId="43" xfId="0" applyFont="1" applyFill="1" applyBorder="1" applyAlignment="1" applyProtection="1">
      <alignment horizontal="center" vertical="center"/>
      <protection hidden="1"/>
    </xf>
    <xf numFmtId="0" fontId="29" fillId="9" borderId="76" xfId="0" applyFont="1" applyFill="1" applyBorder="1" applyAlignment="1" applyProtection="1">
      <alignment horizontal="center" vertical="center"/>
      <protection hidden="1"/>
    </xf>
    <xf numFmtId="0" fontId="29" fillId="9" borderId="78" xfId="0" applyFont="1" applyFill="1" applyBorder="1" applyAlignment="1" applyProtection="1">
      <alignment horizontal="center" vertical="center"/>
      <protection hidden="1"/>
    </xf>
    <xf numFmtId="0" fontId="15" fillId="2" borderId="81" xfId="0" applyFont="1" applyFill="1" applyBorder="1" applyAlignment="1" applyProtection="1">
      <alignment horizontal="center"/>
      <protection hidden="1"/>
    </xf>
    <xf numFmtId="0" fontId="53" fillId="20" borderId="81" xfId="0" applyFont="1" applyFill="1" applyBorder="1" applyAlignment="1" applyProtection="1">
      <alignment horizontal="center"/>
      <protection hidden="1"/>
    </xf>
    <xf numFmtId="0" fontId="4" fillId="12" borderId="0" xfId="0" applyFont="1" applyFill="1" applyAlignment="1" applyProtection="1">
      <alignment horizontal="center" vertical="center"/>
      <protection hidden="1"/>
    </xf>
    <xf numFmtId="166" fontId="67" fillId="14" borderId="10" xfId="0" applyNumberFormat="1" applyFont="1" applyFill="1" applyBorder="1" applyAlignment="1" applyProtection="1">
      <alignment horizontal="center" vertical="center"/>
      <protection hidden="1"/>
    </xf>
    <xf numFmtId="0" fontId="67" fillId="14" borderId="4" xfId="0" applyFont="1" applyFill="1" applyBorder="1" applyAlignment="1" applyProtection="1">
      <alignment horizontal="center" vertical="center"/>
      <protection hidden="1"/>
    </xf>
    <xf numFmtId="0" fontId="67" fillId="14" borderId="7" xfId="0" applyFont="1" applyFill="1" applyBorder="1" applyAlignment="1" applyProtection="1">
      <alignment horizontal="center" vertical="center"/>
      <protection hidden="1"/>
    </xf>
    <xf numFmtId="0" fontId="6" fillId="12" borderId="0" xfId="0" applyFont="1" applyFill="1" applyBorder="1" applyAlignment="1">
      <alignment horizontal="center" vertical="center"/>
    </xf>
    <xf numFmtId="0" fontId="69" fillId="12" borderId="0" xfId="0" applyFont="1" applyFill="1" applyBorder="1" applyAlignment="1" applyProtection="1">
      <alignment horizontal="center" vertical="center"/>
      <protection hidden="1"/>
    </xf>
    <xf numFmtId="0" fontId="70" fillId="12" borderId="0" xfId="0" applyFont="1" applyFill="1" applyAlignment="1" applyProtection="1">
      <alignment horizontal="right" vertical="center"/>
      <protection hidden="1"/>
    </xf>
    <xf numFmtId="0" fontId="15" fillId="2" borderId="82" xfId="0" applyFont="1" applyFill="1" applyBorder="1" applyAlignment="1" applyProtection="1">
      <alignment horizontal="center" vertical="top"/>
      <protection hidden="1"/>
    </xf>
    <xf numFmtId="0" fontId="53" fillId="20" borderId="82" xfId="0" applyFont="1" applyFill="1" applyBorder="1" applyAlignment="1" applyProtection="1">
      <alignment horizontal="center" vertical="top"/>
      <protection hidden="1"/>
    </xf>
    <xf numFmtId="0" fontId="74" fillId="19" borderId="10" xfId="0" applyFont="1" applyFill="1" applyBorder="1" applyAlignment="1" applyProtection="1">
      <alignment horizontal="center" vertical="top"/>
      <protection hidden="1"/>
    </xf>
    <xf numFmtId="0" fontId="75" fillId="2" borderId="71" xfId="0" applyFont="1" applyFill="1" applyBorder="1" applyAlignment="1" applyProtection="1">
      <alignment horizontal="center" vertical="top"/>
      <protection hidden="1"/>
    </xf>
    <xf numFmtId="0" fontId="76" fillId="2" borderId="6" xfId="0" applyFont="1" applyFill="1" applyBorder="1" applyAlignment="1" applyProtection="1">
      <alignment horizontal="center" vertical="top"/>
      <protection hidden="1"/>
    </xf>
    <xf numFmtId="0" fontId="77" fillId="20" borderId="82" xfId="0" applyFont="1" applyFill="1" applyBorder="1" applyAlignment="1" applyProtection="1">
      <alignment horizontal="center" vertical="top"/>
      <protection hidden="1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  <protection hidden="1"/>
    </xf>
    <xf numFmtId="0" fontId="28" fillId="19" borderId="1" xfId="0" applyFont="1" applyFill="1" applyBorder="1" applyAlignment="1" applyProtection="1">
      <alignment horizontal="center" vertical="center"/>
      <protection hidden="1"/>
    </xf>
    <xf numFmtId="0" fontId="28" fillId="19" borderId="5" xfId="0" applyFont="1" applyFill="1" applyBorder="1" applyAlignment="1" applyProtection="1">
      <alignment horizontal="center" vertical="center"/>
      <protection hidden="1"/>
    </xf>
    <xf numFmtId="0" fontId="29" fillId="20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 applyProtection="1">
      <alignment horizontal="center" vertical="center"/>
      <protection hidden="1"/>
    </xf>
    <xf numFmtId="0" fontId="26" fillId="2" borderId="5" xfId="0" applyFont="1" applyFill="1" applyBorder="1" applyAlignment="1" applyProtection="1">
      <alignment horizontal="center" vertical="center"/>
      <protection hidden="1"/>
    </xf>
    <xf numFmtId="0" fontId="27" fillId="2" borderId="5" xfId="0" applyFont="1" applyFill="1" applyBorder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Border="1" applyAlignment="1" applyProtection="1">
      <alignment horizontal="center" vertical="center"/>
      <protection hidden="1"/>
    </xf>
    <xf numFmtId="0" fontId="4" fillId="10" borderId="0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35" fillId="12" borderId="11" xfId="1" applyFont="1" applyFill="1" applyBorder="1" applyAlignment="1" applyProtection="1">
      <alignment horizontal="center" vertical="center" wrapText="1"/>
      <protection hidden="1"/>
    </xf>
    <xf numFmtId="0" fontId="35" fillId="12" borderId="0" xfId="1" applyFont="1" applyFill="1" applyBorder="1" applyAlignment="1" applyProtection="1">
      <alignment horizontal="center" vertical="center"/>
    </xf>
    <xf numFmtId="0" fontId="37" fillId="12" borderId="11" xfId="0" applyFont="1" applyFill="1" applyBorder="1" applyAlignment="1" applyProtection="1">
      <alignment horizontal="center"/>
      <protection hidden="1"/>
    </xf>
    <xf numFmtId="0" fontId="38" fillId="12" borderId="0" xfId="0" applyFont="1" applyFill="1" applyBorder="1" applyAlignment="1">
      <alignment horizontal="center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59" fillId="2" borderId="0" xfId="0" applyFont="1" applyFill="1" applyAlignment="1">
      <alignment horizontal="center" vertical="center"/>
    </xf>
    <xf numFmtId="0" fontId="59" fillId="2" borderId="0" xfId="0" applyFont="1" applyFill="1" applyBorder="1" applyAlignment="1">
      <alignment horizontal="center" vertical="center"/>
    </xf>
    <xf numFmtId="0" fontId="59" fillId="2" borderId="11" xfId="0" applyFont="1" applyFill="1" applyBorder="1" applyAlignment="1">
      <alignment horizontal="center" vertical="center"/>
    </xf>
    <xf numFmtId="0" fontId="13" fillId="12" borderId="11" xfId="0" applyFont="1" applyFill="1" applyBorder="1" applyAlignment="1" applyProtection="1">
      <alignment horizontal="center" vertical="center"/>
      <protection hidden="1"/>
    </xf>
    <xf numFmtId="0" fontId="13" fillId="12" borderId="0" xfId="0" applyFont="1" applyFill="1" applyBorder="1" applyAlignment="1" applyProtection="1">
      <alignment horizontal="center" vertical="center"/>
      <protection hidden="1"/>
    </xf>
    <xf numFmtId="0" fontId="15" fillId="12" borderId="0" xfId="0" applyFont="1" applyFill="1" applyBorder="1" applyAlignment="1" applyProtection="1">
      <alignment horizontal="center" vertical="center"/>
      <protection hidden="1"/>
    </xf>
    <xf numFmtId="0" fontId="15" fillId="12" borderId="11" xfId="0" applyFont="1" applyFill="1" applyBorder="1" applyAlignment="1" applyProtection="1">
      <alignment horizontal="center" vertical="center"/>
      <protection hidden="1"/>
    </xf>
    <xf numFmtId="164" fontId="4" fillId="12" borderId="0" xfId="0" applyNumberFormat="1" applyFont="1" applyFill="1" applyBorder="1" applyAlignment="1">
      <alignment horizontal="left" vertical="top"/>
    </xf>
    <xf numFmtId="0" fontId="0" fillId="12" borderId="0" xfId="0" applyFill="1" applyAlignment="1">
      <alignment horizontal="left" vertical="top"/>
    </xf>
    <xf numFmtId="0" fontId="45" fillId="12" borderId="0" xfId="0" applyFont="1" applyFill="1" applyBorder="1" applyAlignment="1">
      <alignment horizontal="left"/>
    </xf>
    <xf numFmtId="0" fontId="47" fillId="12" borderId="0" xfId="0" applyFont="1" applyFill="1" applyAlignment="1">
      <alignment horizontal="left"/>
    </xf>
    <xf numFmtId="0" fontId="4" fillId="12" borderId="0" xfId="0" applyFont="1" applyFill="1" applyBorder="1" applyAlignment="1">
      <alignment horizontal="right" vertical="center"/>
    </xf>
    <xf numFmtId="0" fontId="0" fillId="12" borderId="0" xfId="0" applyFont="1" applyFill="1" applyBorder="1" applyAlignment="1">
      <alignment horizontal="right" vertical="center"/>
    </xf>
    <xf numFmtId="0" fontId="82" fillId="11" borderId="11" xfId="0" applyFont="1" applyFill="1" applyBorder="1" applyAlignment="1" applyProtection="1">
      <alignment horizontal="center" vertical="center"/>
      <protection hidden="1"/>
    </xf>
    <xf numFmtId="0" fontId="84" fillId="11" borderId="0" xfId="0" applyFont="1" applyFill="1" applyBorder="1" applyAlignment="1" applyProtection="1">
      <alignment horizontal="center" vertical="center"/>
      <protection hidden="1"/>
    </xf>
    <xf numFmtId="0" fontId="85" fillId="11" borderId="0" xfId="0" applyFont="1" applyFill="1" applyBorder="1" applyAlignment="1">
      <alignment horizontal="center" vertical="center"/>
    </xf>
    <xf numFmtId="0" fontId="92" fillId="21" borderId="11" xfId="0" applyFont="1" applyFill="1" applyBorder="1" applyAlignment="1">
      <alignment horizontal="center" vertical="center"/>
    </xf>
    <xf numFmtId="0" fontId="92" fillId="21" borderId="0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31" fillId="2" borderId="5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49" fontId="4" fillId="9" borderId="14" xfId="0" applyNumberFormat="1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 vertical="center"/>
      <protection hidden="1"/>
    </xf>
    <xf numFmtId="0" fontId="4" fillId="13" borderId="0" xfId="0" applyFont="1" applyFill="1" applyAlignment="1" applyProtection="1">
      <alignment horizontal="center" vertical="center"/>
      <protection hidden="1"/>
    </xf>
    <xf numFmtId="0" fontId="4" fillId="13" borderId="0" xfId="0" applyFont="1" applyFill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26" fillId="12" borderId="0" xfId="0" applyFont="1" applyFill="1" applyBorder="1" applyAlignment="1" applyProtection="1">
      <alignment horizontal="center" vertical="center"/>
      <protection hidden="1"/>
    </xf>
    <xf numFmtId="0" fontId="0" fillId="12" borderId="0" xfId="0" applyFill="1" applyBorder="1" applyAlignment="1" applyProtection="1">
      <alignment horizontal="center" vertical="center"/>
      <protection hidden="1"/>
    </xf>
    <xf numFmtId="0" fontId="37" fillId="9" borderId="55" xfId="0" applyFont="1" applyFill="1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/>
      <protection hidden="1"/>
    </xf>
    <xf numFmtId="0" fontId="17" fillId="9" borderId="38" xfId="0" applyFont="1" applyFill="1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17" fillId="9" borderId="37" xfId="0" applyFont="1" applyFill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17" fillId="9" borderId="5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17" fillId="9" borderId="58" xfId="0" applyFont="1" applyFill="1" applyBorder="1" applyAlignment="1" applyProtection="1">
      <alignment horizontal="center" vertical="center"/>
      <protection hidden="1"/>
    </xf>
    <xf numFmtId="0" fontId="15" fillId="13" borderId="47" xfId="0" applyFont="1" applyFill="1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15" fillId="13" borderId="31" xfId="0" applyFont="1" applyFill="1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16" fillId="9" borderId="34" xfId="0" applyFont="1" applyFill="1" applyBorder="1" applyAlignment="1" applyProtection="1">
      <alignment horizontal="center" vertical="center"/>
      <protection hidden="1"/>
    </xf>
    <xf numFmtId="0" fontId="0" fillId="0" borderId="52" xfId="0" applyBorder="1" applyAlignment="1" applyProtection="1">
      <alignment horizontal="center" vertical="center"/>
      <protection hidden="1"/>
    </xf>
    <xf numFmtId="0" fontId="16" fillId="9" borderId="27" xfId="0" applyFont="1" applyFill="1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16" fillId="9" borderId="53" xfId="0" applyFont="1" applyFill="1" applyBorder="1" applyAlignment="1" applyProtection="1">
      <alignment horizontal="center" vertical="center"/>
      <protection hidden="1"/>
    </xf>
    <xf numFmtId="0" fontId="16" fillId="9" borderId="51" xfId="0" applyFont="1" applyFill="1" applyBorder="1" applyAlignment="1" applyProtection="1">
      <alignment horizontal="center" vertical="center"/>
      <protection hidden="1"/>
    </xf>
    <xf numFmtId="0" fontId="4" fillId="12" borderId="0" xfId="0" applyFont="1" applyFill="1" applyBorder="1" applyAlignment="1" applyProtection="1">
      <alignment horizontal="center"/>
      <protection hidden="1"/>
    </xf>
    <xf numFmtId="0" fontId="0" fillId="12" borderId="0" xfId="0" applyFill="1" applyBorder="1" applyAlignment="1" applyProtection="1">
      <alignment horizontal="center"/>
      <protection hidden="1"/>
    </xf>
    <xf numFmtId="0" fontId="4" fillId="12" borderId="0" xfId="0" applyNumberFormat="1" applyFont="1" applyFill="1" applyBorder="1" applyAlignment="1" applyProtection="1">
      <alignment horizontal="center" vertical="top"/>
      <protection hidden="1"/>
    </xf>
    <xf numFmtId="0" fontId="42" fillId="12" borderId="0" xfId="1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center"/>
      <protection hidden="1"/>
    </xf>
    <xf numFmtId="0" fontId="71" fillId="12" borderId="0" xfId="0" applyFont="1" applyFill="1" applyAlignment="1" applyProtection="1">
      <alignment horizontal="left" vertical="center"/>
      <protection hidden="1"/>
    </xf>
    <xf numFmtId="0" fontId="4" fillId="12" borderId="0" xfId="0" applyFont="1" applyFill="1" applyBorder="1" applyAlignment="1" applyProtection="1">
      <alignment horizontal="center" vertical="center"/>
      <protection hidden="1"/>
    </xf>
    <xf numFmtId="0" fontId="4" fillId="9" borderId="63" xfId="0" applyFont="1" applyFill="1" applyBorder="1" applyAlignment="1" applyProtection="1">
      <alignment horizontal="center" vertical="center"/>
      <protection hidden="1"/>
    </xf>
    <xf numFmtId="0" fontId="4" fillId="9" borderId="64" xfId="0" applyFont="1" applyFill="1" applyBorder="1" applyAlignment="1" applyProtection="1">
      <alignment horizontal="center" vertical="center"/>
      <protection hidden="1"/>
    </xf>
    <xf numFmtId="0" fontId="4" fillId="9" borderId="65" xfId="0" applyFont="1" applyFill="1" applyBorder="1" applyAlignment="1" applyProtection="1">
      <alignment horizontal="center" vertical="center"/>
      <protection hidden="1"/>
    </xf>
    <xf numFmtId="0" fontId="4" fillId="9" borderId="66" xfId="0" applyFont="1" applyFill="1" applyBorder="1" applyAlignment="1" applyProtection="1">
      <alignment horizontal="center" vertical="center"/>
      <protection hidden="1"/>
    </xf>
    <xf numFmtId="0" fontId="4" fillId="9" borderId="0" xfId="0" applyFont="1" applyFill="1" applyBorder="1" applyAlignment="1" applyProtection="1">
      <alignment horizontal="center" vertical="center"/>
      <protection hidden="1"/>
    </xf>
    <xf numFmtId="0" fontId="4" fillId="9" borderId="67" xfId="0" applyFont="1" applyFill="1" applyBorder="1" applyAlignment="1" applyProtection="1">
      <alignment horizontal="center" vertical="center"/>
      <protection hidden="1"/>
    </xf>
    <xf numFmtId="0" fontId="4" fillId="9" borderId="66" xfId="0" applyFont="1" applyFill="1" applyBorder="1" applyAlignment="1" applyProtection="1">
      <alignment horizontal="center"/>
      <protection hidden="1"/>
    </xf>
    <xf numFmtId="0" fontId="4" fillId="9" borderId="0" xfId="0" applyFont="1" applyFill="1" applyBorder="1" applyAlignment="1" applyProtection="1">
      <alignment horizontal="center"/>
      <protection hidden="1"/>
    </xf>
    <xf numFmtId="0" fontId="4" fillId="9" borderId="67" xfId="0" applyFont="1" applyFill="1" applyBorder="1" applyAlignment="1" applyProtection="1">
      <alignment horizontal="center"/>
      <protection hidden="1"/>
    </xf>
    <xf numFmtId="0" fontId="42" fillId="9" borderId="66" xfId="1" applyFont="1" applyFill="1" applyBorder="1" applyAlignment="1" applyProtection="1">
      <alignment horizontal="center" vertical="top"/>
      <protection hidden="1"/>
    </xf>
    <xf numFmtId="0" fontId="42" fillId="9" borderId="0" xfId="1" applyFont="1" applyFill="1" applyBorder="1" applyAlignment="1" applyProtection="1">
      <alignment horizontal="center" vertical="top"/>
      <protection hidden="1"/>
    </xf>
    <xf numFmtId="0" fontId="42" fillId="9" borderId="67" xfId="1" applyFont="1" applyFill="1" applyBorder="1" applyAlignment="1" applyProtection="1">
      <alignment horizontal="center" vertical="top"/>
      <protection hidden="1"/>
    </xf>
    <xf numFmtId="0" fontId="4" fillId="9" borderId="66" xfId="0" applyFont="1" applyFill="1" applyBorder="1" applyAlignment="1" applyProtection="1">
      <alignment horizontal="center" vertical="top"/>
      <protection hidden="1"/>
    </xf>
    <xf numFmtId="0" fontId="4" fillId="9" borderId="0" xfId="0" applyFont="1" applyFill="1" applyBorder="1" applyAlignment="1" applyProtection="1">
      <alignment horizontal="center" vertical="top"/>
      <protection hidden="1"/>
    </xf>
    <xf numFmtId="0" fontId="4" fillId="9" borderId="67" xfId="0" applyFont="1" applyFill="1" applyBorder="1" applyAlignment="1" applyProtection="1">
      <alignment horizontal="center" vertical="top"/>
      <protection hidden="1"/>
    </xf>
    <xf numFmtId="0" fontId="4" fillId="9" borderId="68" xfId="0" applyFont="1" applyFill="1" applyBorder="1" applyAlignment="1" applyProtection="1">
      <alignment horizontal="center" vertical="center"/>
      <protection hidden="1"/>
    </xf>
    <xf numFmtId="0" fontId="4" fillId="9" borderId="69" xfId="0" applyFont="1" applyFill="1" applyBorder="1" applyAlignment="1" applyProtection="1">
      <alignment horizontal="center" vertical="center"/>
      <protection hidden="1"/>
    </xf>
    <xf numFmtId="0" fontId="4" fillId="9" borderId="70" xfId="0" applyFont="1" applyFill="1" applyBorder="1" applyAlignment="1" applyProtection="1">
      <alignment horizontal="center" vertical="center"/>
      <protection hidden="1"/>
    </xf>
    <xf numFmtId="0" fontId="4" fillId="12" borderId="0" xfId="0" applyFont="1" applyFill="1" applyAlignment="1" applyProtection="1">
      <alignment horizontal="center" vertical="center"/>
      <protection hidden="1"/>
    </xf>
    <xf numFmtId="0" fontId="35" fillId="15" borderId="68" xfId="1" applyFont="1" applyFill="1" applyBorder="1" applyAlignment="1" applyProtection="1">
      <alignment horizontal="center" vertical="center" wrapText="1"/>
      <protection hidden="1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3" fillId="15" borderId="63" xfId="0" applyFont="1" applyFill="1" applyBorder="1" applyAlignment="1" applyProtection="1">
      <alignment horizontal="center" vertical="center"/>
      <protection hidden="1"/>
    </xf>
    <xf numFmtId="0" fontId="13" fillId="15" borderId="64" xfId="0" applyFont="1" applyFill="1" applyBorder="1" applyAlignment="1" applyProtection="1">
      <alignment horizontal="center" vertical="center"/>
      <protection hidden="1"/>
    </xf>
    <xf numFmtId="0" fontId="0" fillId="0" borderId="64" xfId="0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  <protection hidden="1"/>
    </xf>
    <xf numFmtId="0" fontId="4" fillId="13" borderId="60" xfId="0" applyFont="1" applyFill="1" applyBorder="1" applyAlignment="1" applyProtection="1">
      <alignment horizontal="center" vertical="center"/>
      <protection hidden="1"/>
    </xf>
    <xf numFmtId="0" fontId="0" fillId="13" borderId="61" xfId="0" applyFill="1" applyBorder="1" applyAlignment="1" applyProtection="1">
      <alignment horizontal="center" vertical="center"/>
      <protection hidden="1"/>
    </xf>
    <xf numFmtId="0" fontId="0" fillId="13" borderId="62" xfId="0" applyFill="1" applyBorder="1" applyAlignment="1" applyProtection="1">
      <alignment horizontal="center" vertical="center"/>
      <protection hidden="1"/>
    </xf>
    <xf numFmtId="0" fontId="15" fillId="13" borderId="44" xfId="0" applyFont="1" applyFill="1" applyBorder="1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14" fillId="15" borderId="63" xfId="0" applyFont="1" applyFill="1" applyBorder="1" applyAlignment="1" applyProtection="1">
      <alignment horizontal="center" vertical="center"/>
      <protection hidden="1"/>
    </xf>
    <xf numFmtId="0" fontId="72" fillId="12" borderId="0" xfId="0" applyFont="1" applyFill="1" applyAlignment="1" applyProtection="1">
      <alignment horizontal="left" vertical="center"/>
      <protection hidden="1"/>
    </xf>
    <xf numFmtId="0" fontId="73" fillId="0" borderId="0" xfId="0" applyFont="1" applyAlignment="1" applyProtection="1">
      <alignment horizontal="left" vertical="center"/>
      <protection hidden="1"/>
    </xf>
    <xf numFmtId="0" fontId="78" fillId="11" borderId="11" xfId="0" applyFont="1" applyFill="1" applyBorder="1" applyAlignment="1" applyProtection="1">
      <alignment horizontal="center" vertical="center"/>
      <protection hidden="1"/>
    </xf>
    <xf numFmtId="0" fontId="80" fillId="11" borderId="0" xfId="0" applyFont="1" applyFill="1" applyBorder="1" applyAlignment="1" applyProtection="1">
      <alignment horizontal="center" vertical="center"/>
      <protection hidden="1"/>
    </xf>
    <xf numFmtId="0" fontId="81" fillId="11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9FF"/>
      <color rgb="FFFF00FF"/>
      <color rgb="FF00FFCC"/>
      <color rgb="FFFFFF00"/>
      <color rgb="FF00FF00"/>
      <color rgb="FF66FFFF"/>
      <color rgb="FFEAEAEA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PORTUGUESE!H129"/><Relationship Id="rId1" Type="http://schemas.openxmlformats.org/officeDocument/2006/relationships/hyperlink" Target="#PORTUGUESE!A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ENGLISH!H129"/><Relationship Id="rId1" Type="http://schemas.openxmlformats.org/officeDocument/2006/relationships/hyperlink" Target="#ENGLISH!A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279400</xdr:colOff>
      <xdr:row>127</xdr:row>
      <xdr:rowOff>215900</xdr:rowOff>
    </xdr:from>
    <xdr:to>
      <xdr:col>21</xdr:col>
      <xdr:colOff>675132</xdr:colOff>
      <xdr:row>129</xdr:row>
      <xdr:rowOff>25908</xdr:rowOff>
    </xdr:to>
    <xdr:sp macro="" textlink="">
      <xdr:nvSpPr>
        <xdr:cNvPr id="2" name="Seta para cima 1">
          <a:hlinkClick xmlns:r="http://schemas.openxmlformats.org/officeDocument/2006/relationships" r:id="rId1"/>
        </xdr:cNvPr>
        <xdr:cNvSpPr/>
      </xdr:nvSpPr>
      <xdr:spPr>
        <a:xfrm>
          <a:off x="10121900" y="30124400"/>
          <a:ext cx="395732" cy="318008"/>
        </a:xfrm>
        <a:prstGeom prst="upArrow">
          <a:avLst/>
        </a:prstGeom>
        <a:gradFill flip="none" rotWithShape="1">
          <a:lin ang="2700000" scaled="1"/>
          <a:tileRect/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20</xdr:col>
      <xdr:colOff>25400</xdr:colOff>
      <xdr:row>1</xdr:row>
      <xdr:rowOff>38100</xdr:rowOff>
    </xdr:from>
    <xdr:to>
      <xdr:col>20</xdr:col>
      <xdr:colOff>244856</xdr:colOff>
      <xdr:row>1</xdr:row>
      <xdr:rowOff>257556</xdr:rowOff>
    </xdr:to>
    <xdr:sp macro="" textlink="">
      <xdr:nvSpPr>
        <xdr:cNvPr id="6" name="Estrela de 5 pontas 5">
          <a:hlinkClick xmlns:r="http://schemas.openxmlformats.org/officeDocument/2006/relationships" r:id="rId2" tooltip="Critérios Tectonics FP"/>
        </xdr:cNvPr>
        <xdr:cNvSpPr>
          <a:spLocks noChangeAspect="1"/>
        </xdr:cNvSpPr>
      </xdr:nvSpPr>
      <xdr:spPr>
        <a:xfrm>
          <a:off x="9372600" y="419100"/>
          <a:ext cx="219456" cy="219456"/>
        </a:xfrm>
        <a:prstGeom prst="star5">
          <a:avLst/>
        </a:prstGeom>
        <a:solidFill>
          <a:schemeClr val="bg1"/>
        </a:solidFill>
        <a:ln w="12700">
          <a:solidFill>
            <a:srgbClr val="00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wordArtVert" rtlCol="0" anchor="t" anchorCtr="1">
          <a:scene3d>
            <a:camera prst="perspectiveHeroicExtremeRightFacing"/>
            <a:lightRig rig="threePt" dir="t"/>
          </a:scene3d>
          <a:sp3d contourW="12700">
            <a:contourClr>
              <a:schemeClr val="tx2">
                <a:lumMod val="60000"/>
                <a:lumOff val="40000"/>
              </a:schemeClr>
            </a:contourClr>
          </a:sp3d>
        </a:bodyPr>
        <a:lstStyle/>
        <a:p>
          <a:pPr lvl="0" algn="ctr"/>
          <a:r>
            <a:rPr lang="pt-BR" sz="1400">
              <a:ln w="1270" cmpd="sng">
                <a:solidFill>
                  <a:schemeClr val="tx1"/>
                </a:solidFill>
              </a:ln>
              <a:gradFill>
                <a:gsLst>
                  <a:gs pos="0">
                    <a:srgbClr val="FC9FCB"/>
                  </a:gs>
                  <a:gs pos="13000">
                    <a:srgbClr val="F8B049"/>
                  </a:gs>
                  <a:gs pos="21001">
                    <a:srgbClr val="F8B049"/>
                  </a:gs>
                  <a:gs pos="63000">
                    <a:srgbClr val="FEE7F2"/>
                  </a:gs>
                  <a:gs pos="67000">
                    <a:srgbClr val="F952A0"/>
                  </a:gs>
                  <a:gs pos="69000">
                    <a:srgbClr val="C50849"/>
                  </a:gs>
                  <a:gs pos="82001">
                    <a:srgbClr val="B43E85"/>
                  </a:gs>
                  <a:gs pos="100000">
                    <a:srgbClr val="F8B049"/>
                  </a:gs>
                </a:gsLst>
                <a:lin ang="5400000" scaled="0"/>
              </a:gra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latin typeface="+mj-lt"/>
            </a:rPr>
            <a:t>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228600</xdr:colOff>
      <xdr:row>127</xdr:row>
      <xdr:rowOff>203200</xdr:rowOff>
    </xdr:from>
    <xdr:to>
      <xdr:col>21</xdr:col>
      <xdr:colOff>624332</xdr:colOff>
      <xdr:row>129</xdr:row>
      <xdr:rowOff>13208</xdr:rowOff>
    </xdr:to>
    <xdr:sp macro="" textlink="">
      <xdr:nvSpPr>
        <xdr:cNvPr id="2" name="Seta para cima 1">
          <a:hlinkClick xmlns:r="http://schemas.openxmlformats.org/officeDocument/2006/relationships" r:id="rId1"/>
        </xdr:cNvPr>
        <xdr:cNvSpPr/>
      </xdr:nvSpPr>
      <xdr:spPr>
        <a:xfrm>
          <a:off x="10058400" y="30111700"/>
          <a:ext cx="395732" cy="318008"/>
        </a:xfrm>
        <a:prstGeom prst="up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19</xdr:col>
      <xdr:colOff>139700</xdr:colOff>
      <xdr:row>1</xdr:row>
      <xdr:rowOff>63500</xdr:rowOff>
    </xdr:from>
    <xdr:to>
      <xdr:col>20</xdr:col>
      <xdr:colOff>181356</xdr:colOff>
      <xdr:row>1</xdr:row>
      <xdr:rowOff>282956</xdr:rowOff>
    </xdr:to>
    <xdr:sp macro="" textlink="">
      <xdr:nvSpPr>
        <xdr:cNvPr id="3" name="Estrela de 5 pontas 2">
          <a:hlinkClick xmlns:r="http://schemas.openxmlformats.org/officeDocument/2006/relationships" r:id="rId2" tooltip="Tectonics FP's criteria"/>
        </xdr:cNvPr>
        <xdr:cNvSpPr>
          <a:spLocks noChangeAspect="1"/>
        </xdr:cNvSpPr>
      </xdr:nvSpPr>
      <xdr:spPr>
        <a:xfrm>
          <a:off x="9296400" y="444500"/>
          <a:ext cx="219456" cy="219456"/>
        </a:xfrm>
        <a:prstGeom prst="star5">
          <a:avLst/>
        </a:prstGeom>
        <a:solidFill>
          <a:schemeClr val="bg1"/>
        </a:solidFill>
        <a:ln w="12700">
          <a:solidFill>
            <a:srgbClr val="00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wordArtVert" rtlCol="0" anchor="t" anchorCtr="1">
          <a:scene3d>
            <a:camera prst="perspectiveHeroicExtremeRightFacing"/>
            <a:lightRig rig="threePt" dir="t"/>
          </a:scene3d>
          <a:sp3d contourW="12700">
            <a:contourClr>
              <a:schemeClr val="tx2">
                <a:lumMod val="60000"/>
                <a:lumOff val="40000"/>
              </a:schemeClr>
            </a:contourClr>
          </a:sp3d>
        </a:bodyPr>
        <a:lstStyle/>
        <a:p>
          <a:pPr lvl="0" algn="ctr"/>
          <a:r>
            <a:rPr lang="pt-BR" sz="1400">
              <a:ln w="1270" cmpd="sng">
                <a:solidFill>
                  <a:schemeClr val="tx1"/>
                </a:solidFill>
              </a:ln>
              <a:solidFill>
                <a:schemeClr val="bg1"/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latin typeface="+mj-lt"/>
            </a:rPr>
            <a:t>See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ndeias@igeologico.sp.gov.br" TargetMode="External"/><Relationship Id="rId1" Type="http://schemas.openxmlformats.org/officeDocument/2006/relationships/hyperlink" Target="http://www.tectonicsfp.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ndeias@igeologico.sp.gov.br" TargetMode="External"/><Relationship Id="rId1" Type="http://schemas.openxmlformats.org/officeDocument/2006/relationships/hyperlink" Target="http://www.tectonicsfp.com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FF"/>
  </sheetPr>
  <dimension ref="A1:BK302"/>
  <sheetViews>
    <sheetView tabSelected="1" zoomScale="75" zoomScaleNormal="75" workbookViewId="0">
      <pane ySplit="6" topLeftCell="A7" activePane="bottomLeft" state="frozen"/>
      <selection pane="bottomLeft" activeCell="E87" sqref="E87"/>
    </sheetView>
  </sheetViews>
  <sheetFormatPr defaultRowHeight="14.25"/>
  <cols>
    <col min="1" max="1" width="6.7109375" style="100" customWidth="1"/>
    <col min="2" max="2" width="4.7109375" style="1" bestFit="1" customWidth="1"/>
    <col min="3" max="3" width="7.42578125" style="1" bestFit="1" customWidth="1"/>
    <col min="4" max="4" width="5.5703125" style="1" customWidth="1"/>
    <col min="5" max="5" width="12.28515625" style="1" bestFit="1" customWidth="1"/>
    <col min="6" max="6" width="2.7109375" style="1" customWidth="1"/>
    <col min="7" max="7" width="7.42578125" style="1" bestFit="1" customWidth="1"/>
    <col min="8" max="8" width="7.140625" style="1" customWidth="1"/>
    <col min="9" max="9" width="8.140625" style="35" bestFit="1" customWidth="1"/>
    <col min="10" max="10" width="10.42578125" style="1" bestFit="1" customWidth="1"/>
    <col min="11" max="11" width="10.5703125" style="1" customWidth="1"/>
    <col min="12" max="12" width="2.7109375" style="1" customWidth="1"/>
    <col min="13" max="13" width="6.28515625" style="1" customWidth="1"/>
    <col min="14" max="14" width="9.7109375" style="1" customWidth="1"/>
    <col min="15" max="15" width="13.28515625" style="1" hidden="1" customWidth="1"/>
    <col min="16" max="16" width="9.85546875" style="1" hidden="1" customWidth="1"/>
    <col min="17" max="17" width="12.140625" style="1" bestFit="1" customWidth="1"/>
    <col min="18" max="18" width="12.5703125" style="1" bestFit="1" customWidth="1"/>
    <col min="19" max="19" width="10.5703125" style="1" bestFit="1" customWidth="1"/>
    <col min="20" max="20" width="2.7109375" style="1" customWidth="1"/>
    <col min="21" max="21" width="7.42578125" style="1" bestFit="1" customWidth="1"/>
    <col min="22" max="22" width="11.42578125" style="1" bestFit="1" customWidth="1"/>
    <col min="23" max="23" width="11.42578125" style="1" customWidth="1"/>
    <col min="24" max="24" width="10.5703125" style="1" customWidth="1"/>
    <col min="25" max="27" width="15.85546875" style="12" hidden="1" customWidth="1"/>
    <col min="28" max="28" width="9.140625" style="14" hidden="1" customWidth="1"/>
    <col min="29" max="29" width="8.85546875" style="14" hidden="1" customWidth="1"/>
    <col min="30" max="30" width="16.42578125" style="14" hidden="1" customWidth="1"/>
    <col min="31" max="31" width="15.28515625" style="14" hidden="1" customWidth="1"/>
    <col min="32" max="42" width="7.5703125" style="14" hidden="1" customWidth="1"/>
    <col min="43" max="43" width="19.5703125" style="1" customWidth="1"/>
    <col min="44" max="44" width="20.7109375" style="1" customWidth="1"/>
    <col min="45" max="45" width="19.140625" style="1" customWidth="1"/>
    <col min="46" max="46" width="31.5703125" style="11" hidden="1" customWidth="1"/>
    <col min="47" max="47" width="10.85546875" style="11" hidden="1" customWidth="1"/>
    <col min="48" max="48" width="10.28515625" style="11" hidden="1" customWidth="1"/>
    <col min="49" max="50" width="12.7109375" style="1" hidden="1" customWidth="1"/>
    <col min="51" max="51" width="12" style="1" hidden="1" customWidth="1"/>
    <col min="52" max="52" width="10.85546875" style="1" hidden="1" customWidth="1"/>
    <col min="53" max="54" width="9.85546875" style="1" hidden="1" customWidth="1"/>
    <col min="55" max="55" width="10.42578125" style="32" hidden="1" customWidth="1"/>
    <col min="56" max="56" width="21.7109375" style="31" hidden="1" customWidth="1"/>
    <col min="57" max="16384" width="9.140625" style="1"/>
  </cols>
  <sheetData>
    <row r="1" spans="2:63" ht="30" customHeight="1">
      <c r="B1" s="195" t="s">
        <v>120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  <c r="V1" s="197"/>
      <c r="W1" s="197"/>
      <c r="X1" s="197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185"/>
      <c r="AR1" s="186"/>
      <c r="AS1" s="186"/>
      <c r="AT1" s="193" t="s">
        <v>73</v>
      </c>
      <c r="AU1" s="191" t="s">
        <v>72</v>
      </c>
      <c r="AV1" s="192"/>
      <c r="AW1" s="192"/>
      <c r="AX1" s="192"/>
      <c r="AY1" s="192"/>
      <c r="AZ1" s="192"/>
      <c r="BA1" s="192"/>
      <c r="BB1" s="192"/>
      <c r="BC1" s="192"/>
      <c r="BD1" s="192"/>
      <c r="BE1" s="11"/>
      <c r="BF1" s="11"/>
      <c r="BG1" s="11"/>
      <c r="BH1" s="11"/>
      <c r="BI1" s="11"/>
      <c r="BJ1" s="11"/>
      <c r="BK1" s="11"/>
    </row>
    <row r="2" spans="2:63" ht="30" customHeight="1" thickBot="1">
      <c r="B2" s="198" t="s">
        <v>87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208" t="s">
        <v>40</v>
      </c>
      <c r="Z2" s="209"/>
      <c r="AA2" s="209"/>
      <c r="AB2" s="210"/>
      <c r="AC2" s="200" t="s">
        <v>41</v>
      </c>
      <c r="AD2" s="201"/>
      <c r="AE2" s="201"/>
      <c r="AF2" s="202"/>
      <c r="AG2" s="200" t="s">
        <v>81</v>
      </c>
      <c r="AH2" s="201"/>
      <c r="AI2" s="201"/>
      <c r="AJ2" s="202"/>
      <c r="AK2" s="19"/>
      <c r="AL2" s="19"/>
      <c r="AM2" s="22"/>
      <c r="AN2" s="22"/>
      <c r="AO2" s="22"/>
      <c r="AP2" s="22"/>
      <c r="AQ2" s="188"/>
      <c r="AR2" s="187"/>
      <c r="AS2" s="187"/>
      <c r="AT2" s="194"/>
      <c r="AU2" s="189" t="s">
        <v>71</v>
      </c>
      <c r="AV2" s="190"/>
      <c r="AW2" s="190"/>
      <c r="AX2" s="190"/>
      <c r="AY2" s="190"/>
      <c r="AZ2" s="190"/>
      <c r="BA2" s="190"/>
      <c r="BB2" s="190"/>
      <c r="BC2" s="190"/>
      <c r="BD2" s="190"/>
      <c r="BE2" s="11"/>
      <c r="BF2" s="11"/>
      <c r="BG2" s="11"/>
      <c r="BH2" s="11"/>
      <c r="BI2" s="11"/>
      <c r="BJ2" s="11"/>
      <c r="BK2" s="11"/>
    </row>
    <row r="3" spans="2:63" ht="15" hidden="1" customHeight="1" thickBot="1">
      <c r="B3" s="9"/>
      <c r="C3" s="9" t="s">
        <v>7</v>
      </c>
      <c r="D3" s="9" t="s">
        <v>6</v>
      </c>
      <c r="E3" s="9" t="s">
        <v>9</v>
      </c>
      <c r="F3" s="9" t="s">
        <v>8</v>
      </c>
      <c r="G3" s="14"/>
      <c r="H3" s="138" t="s">
        <v>34</v>
      </c>
      <c r="I3" s="138" t="s">
        <v>35</v>
      </c>
      <c r="J3" s="14"/>
      <c r="K3" s="12"/>
      <c r="L3" s="12"/>
      <c r="N3" s="2"/>
      <c r="O3" s="2"/>
      <c r="P3" s="12"/>
      <c r="Q3" s="12"/>
      <c r="R3" s="12"/>
      <c r="S3" s="12"/>
      <c r="T3" s="12"/>
      <c r="U3" s="12"/>
      <c r="V3" s="12"/>
      <c r="W3" s="12"/>
      <c r="X3" s="12"/>
      <c r="AB3" s="9"/>
      <c r="AC3" s="15"/>
      <c r="AD3" s="16"/>
      <c r="AE3" s="16"/>
      <c r="AF3" s="17"/>
      <c r="AG3" s="15"/>
      <c r="AH3" s="16"/>
      <c r="AI3" s="16"/>
      <c r="AJ3" s="17"/>
      <c r="AK3" s="16"/>
      <c r="AL3" s="16"/>
      <c r="AM3" s="16"/>
      <c r="AN3" s="16"/>
      <c r="AO3" s="16"/>
      <c r="AP3" s="16"/>
      <c r="AQ3" s="188"/>
      <c r="AR3" s="187"/>
      <c r="AS3" s="187"/>
      <c r="AZ3" s="61"/>
      <c r="BA3" s="61"/>
      <c r="BB3" s="61"/>
      <c r="BC3" s="61"/>
      <c r="BD3" s="61"/>
      <c r="BE3" s="11"/>
      <c r="BF3" s="11"/>
      <c r="BG3" s="11"/>
      <c r="BH3" s="11"/>
      <c r="BI3" s="11"/>
      <c r="BJ3" s="11"/>
      <c r="BK3" s="11"/>
    </row>
    <row r="4" spans="2:63" ht="21" customHeight="1">
      <c r="B4" s="206" t="s">
        <v>9</v>
      </c>
      <c r="C4" s="164" t="s">
        <v>10</v>
      </c>
      <c r="D4" s="165"/>
      <c r="E4" s="62" t="s">
        <v>57</v>
      </c>
      <c r="F4" s="125"/>
      <c r="G4" s="167" t="s">
        <v>106</v>
      </c>
      <c r="H4" s="168"/>
      <c r="I4" s="169"/>
      <c r="J4" s="169"/>
      <c r="K4" s="145" t="s">
        <v>57</v>
      </c>
      <c r="L4" s="120"/>
      <c r="M4" s="166" t="s">
        <v>107</v>
      </c>
      <c r="N4" s="166"/>
      <c r="O4" s="166"/>
      <c r="P4" s="166"/>
      <c r="Q4" s="166"/>
      <c r="R4" s="166"/>
      <c r="S4" s="146" t="s">
        <v>57</v>
      </c>
      <c r="T4" s="129"/>
      <c r="U4" s="204" t="s">
        <v>108</v>
      </c>
      <c r="V4" s="204"/>
      <c r="W4" s="205"/>
      <c r="X4" s="76" t="s">
        <v>57</v>
      </c>
      <c r="Y4" s="170" t="s">
        <v>3</v>
      </c>
      <c r="Z4" s="171" t="s">
        <v>4</v>
      </c>
      <c r="AA4" s="13" t="s">
        <v>33</v>
      </c>
      <c r="AB4" s="16" t="s">
        <v>38</v>
      </c>
      <c r="AC4" s="172" t="s">
        <v>3</v>
      </c>
      <c r="AD4" s="173" t="s">
        <v>4</v>
      </c>
      <c r="AE4" s="18" t="s">
        <v>33</v>
      </c>
      <c r="AF4" s="17" t="s">
        <v>38</v>
      </c>
      <c r="AG4" s="172" t="s">
        <v>3</v>
      </c>
      <c r="AH4" s="173" t="s">
        <v>4</v>
      </c>
      <c r="AI4" s="68" t="s">
        <v>33</v>
      </c>
      <c r="AJ4" s="17" t="s">
        <v>38</v>
      </c>
      <c r="AK4" s="163" t="s">
        <v>46</v>
      </c>
      <c r="AL4" s="161"/>
      <c r="AM4" s="162"/>
      <c r="AN4" s="181" t="s">
        <v>46</v>
      </c>
      <c r="AO4" s="182"/>
      <c r="AP4" s="183"/>
      <c r="AQ4" s="84"/>
      <c r="AR4" s="85"/>
      <c r="AS4" s="85"/>
      <c r="AZ4" s="61"/>
      <c r="BA4" s="61"/>
      <c r="BB4" s="61"/>
      <c r="BC4" s="61"/>
      <c r="BD4" s="61"/>
      <c r="BE4" s="11"/>
      <c r="BF4" s="11"/>
      <c r="BG4" s="11"/>
      <c r="BH4" s="11"/>
      <c r="BI4" s="11"/>
      <c r="BJ4" s="11"/>
      <c r="BK4" s="11"/>
    </row>
    <row r="5" spans="2:63" ht="21.75" customHeight="1" thickBot="1">
      <c r="B5" s="207"/>
      <c r="C5" s="64" t="s">
        <v>20</v>
      </c>
      <c r="D5" s="65" t="s">
        <v>0</v>
      </c>
      <c r="E5" s="63" t="s">
        <v>39</v>
      </c>
      <c r="F5" s="126"/>
      <c r="G5" s="112" t="s">
        <v>1</v>
      </c>
      <c r="H5" s="67" t="s">
        <v>2</v>
      </c>
      <c r="I5" s="44" t="s">
        <v>70</v>
      </c>
      <c r="J5" s="43" t="s">
        <v>62</v>
      </c>
      <c r="K5" s="154" t="s">
        <v>59</v>
      </c>
      <c r="L5" s="121"/>
      <c r="M5" s="112" t="s">
        <v>16</v>
      </c>
      <c r="N5" s="66" t="s">
        <v>19</v>
      </c>
      <c r="O5" s="21" t="s">
        <v>17</v>
      </c>
      <c r="P5" s="21" t="s">
        <v>18</v>
      </c>
      <c r="Q5" s="42" t="s">
        <v>63</v>
      </c>
      <c r="R5" s="43" t="s">
        <v>64</v>
      </c>
      <c r="S5" s="155" t="s">
        <v>59</v>
      </c>
      <c r="T5" s="130"/>
      <c r="U5" s="113" t="s">
        <v>1</v>
      </c>
      <c r="V5" s="80" t="s">
        <v>84</v>
      </c>
      <c r="W5" s="80" t="s">
        <v>85</v>
      </c>
      <c r="X5" s="77" t="s">
        <v>59</v>
      </c>
      <c r="Y5" s="170"/>
      <c r="Z5" s="171"/>
      <c r="AA5" s="170" t="s">
        <v>5</v>
      </c>
      <c r="AB5" s="9"/>
      <c r="AC5" s="172"/>
      <c r="AD5" s="173"/>
      <c r="AE5" s="203" t="s">
        <v>5</v>
      </c>
      <c r="AF5" s="17"/>
      <c r="AG5" s="172"/>
      <c r="AH5" s="173"/>
      <c r="AI5" s="203" t="s">
        <v>5</v>
      </c>
      <c r="AJ5" s="17"/>
      <c r="AK5" s="160" t="s">
        <v>45</v>
      </c>
      <c r="AL5" s="161"/>
      <c r="AM5" s="162"/>
      <c r="AN5" s="184" t="s">
        <v>83</v>
      </c>
      <c r="AO5" s="182"/>
      <c r="AP5" s="183"/>
      <c r="AQ5" s="84"/>
      <c r="AR5" s="85"/>
      <c r="AS5" s="85"/>
      <c r="AT5" s="174" t="s">
        <v>49</v>
      </c>
      <c r="AU5" s="175"/>
      <c r="AV5" s="175"/>
      <c r="AW5" s="176" t="s">
        <v>50</v>
      </c>
      <c r="AX5" s="176"/>
      <c r="AY5" s="176"/>
      <c r="AZ5" s="61"/>
      <c r="BA5" s="61"/>
      <c r="BB5" s="61"/>
      <c r="BC5" s="61"/>
      <c r="BD5" s="61" t="s">
        <v>79</v>
      </c>
      <c r="BE5" s="11"/>
      <c r="BF5" s="11"/>
      <c r="BG5" s="11"/>
      <c r="BH5" s="11"/>
      <c r="BI5" s="11"/>
      <c r="BJ5" s="11"/>
      <c r="BK5" s="11"/>
    </row>
    <row r="6" spans="2:63" ht="24.75" hidden="1" customHeight="1" thickBot="1">
      <c r="B6" s="139"/>
      <c r="C6" s="3" t="s">
        <v>25</v>
      </c>
      <c r="D6" s="3" t="s">
        <v>24</v>
      </c>
      <c r="E6" s="4" t="s">
        <v>28</v>
      </c>
      <c r="F6" s="122"/>
      <c r="G6" s="5" t="s">
        <v>21</v>
      </c>
      <c r="H6" s="5" t="s">
        <v>22</v>
      </c>
      <c r="I6" s="45"/>
      <c r="J6" s="37" t="s">
        <v>44</v>
      </c>
      <c r="K6" s="6"/>
      <c r="L6" s="122"/>
      <c r="M6" s="5" t="s">
        <v>27</v>
      </c>
      <c r="N6" s="5" t="s">
        <v>23</v>
      </c>
      <c r="O6" s="5" t="s">
        <v>26</v>
      </c>
      <c r="P6" s="5" t="s">
        <v>29</v>
      </c>
      <c r="Q6" s="37" t="s">
        <v>31</v>
      </c>
      <c r="R6" s="37" t="s">
        <v>30</v>
      </c>
      <c r="S6" s="6"/>
      <c r="T6" s="122"/>
      <c r="U6" s="6" t="s">
        <v>80</v>
      </c>
      <c r="V6" s="6" t="s">
        <v>82</v>
      </c>
      <c r="W6" s="6"/>
      <c r="X6" s="6"/>
      <c r="Y6" s="170"/>
      <c r="Z6" s="171"/>
      <c r="AA6" s="170"/>
      <c r="AB6" s="9"/>
      <c r="AC6" s="172"/>
      <c r="AD6" s="173"/>
      <c r="AE6" s="203"/>
      <c r="AF6" s="17"/>
      <c r="AG6" s="172"/>
      <c r="AH6" s="173"/>
      <c r="AI6" s="203"/>
      <c r="AJ6" s="17"/>
      <c r="AK6" s="16" t="s">
        <v>42</v>
      </c>
      <c r="AL6" s="16" t="s">
        <v>43</v>
      </c>
      <c r="AM6" s="23" t="s">
        <v>44</v>
      </c>
      <c r="AN6" s="3"/>
      <c r="AO6" s="3"/>
      <c r="AP6" s="3"/>
      <c r="AQ6" s="86"/>
      <c r="AR6" s="87"/>
      <c r="AS6" s="87"/>
      <c r="AT6" s="27" t="s">
        <v>51</v>
      </c>
      <c r="AU6" s="28" t="s">
        <v>52</v>
      </c>
      <c r="AV6" s="27" t="s">
        <v>53</v>
      </c>
      <c r="AW6" s="29" t="s">
        <v>54</v>
      </c>
      <c r="AX6" s="30" t="s">
        <v>55</v>
      </c>
      <c r="AY6" s="29" t="s">
        <v>56</v>
      </c>
      <c r="AZ6" s="69" t="s">
        <v>74</v>
      </c>
      <c r="BA6" s="69" t="s">
        <v>75</v>
      </c>
      <c r="BB6" s="69" t="s">
        <v>76</v>
      </c>
      <c r="BC6" s="70" t="s">
        <v>77</v>
      </c>
      <c r="BD6" s="31" t="s">
        <v>78</v>
      </c>
      <c r="BE6" s="11"/>
      <c r="BF6" s="11"/>
      <c r="BG6" s="11"/>
      <c r="BH6" s="11"/>
      <c r="BI6" s="11"/>
      <c r="BJ6" s="11"/>
      <c r="BK6" s="11"/>
    </row>
    <row r="7" spans="2:63" ht="18.75" thickBot="1">
      <c r="B7" s="140">
        <v>1</v>
      </c>
      <c r="C7" s="50">
        <v>1</v>
      </c>
      <c r="D7" s="50">
        <v>1</v>
      </c>
      <c r="E7" s="133" t="s">
        <v>7</v>
      </c>
      <c r="F7" s="143"/>
      <c r="G7" s="51">
        <v>0</v>
      </c>
      <c r="H7" s="51">
        <v>0</v>
      </c>
      <c r="I7" s="46">
        <f>ABS(BD7)</f>
        <v>0.99984767969313781</v>
      </c>
      <c r="J7" s="48">
        <f>AM7</f>
        <v>0</v>
      </c>
      <c r="K7" s="118" t="str">
        <f>IF(ISTEXT(Y7),(Y7),IF(ISTEXT(Z7),(Z7),IF(ISTEXT(AA7),(AA7))))</f>
        <v>I</v>
      </c>
      <c r="L7" s="123"/>
      <c r="M7" s="10">
        <v>0</v>
      </c>
      <c r="N7" s="135" t="s">
        <v>34</v>
      </c>
      <c r="O7" s="8">
        <f t="shared" ref="O7:O38" si="0">ATAN(TAN(Rk*PI()/180)*COS(D*PI()/180))*180/PI()</f>
        <v>0</v>
      </c>
      <c r="P7" s="8">
        <f t="shared" ref="P7:P38" si="1">IF(AND(Cm="R",DD&gt;=270),(DD+90-AzC),IF(AND(Cm="R",DD&lt;=90),(DD+90-AzC),IF(AND(Cm="L",DD&gt;90,DD&lt;270),(DD+90-AzC),(DD-90+AzC))))</f>
        <v>91</v>
      </c>
      <c r="Q7" s="38">
        <f t="shared" ref="Q7:Q38" si="2">IF(AND(D=0),"Dip=0???",IF(AND(D=90,Rk=90),(D),IF(AND(Az&gt;360),(Az-360),IF(AND(Az&lt;0),(Az+360),Az))))</f>
        <v>91</v>
      </c>
      <c r="R7" s="39">
        <f>ATAN(TAN(D*PI()/180)*SIN(AzC*PI()/180))*180/PI()</f>
        <v>0</v>
      </c>
      <c r="S7" s="127" t="str">
        <f>IF(ISTEXT(AC7),(AC7),IF(ISTEXT(AD7),(AD7),IF(ISTEXT(AE7),(AE7))))</f>
        <v>N</v>
      </c>
      <c r="T7" s="131"/>
      <c r="U7" s="114">
        <v>0</v>
      </c>
      <c r="V7" s="73">
        <f t="shared" ref="V7:V38" si="3">DEGREES(ATAN(TAN(D*PI()/180)*SIN((90-(DD-Te))*PI()/180)))</f>
        <v>0.99984772607724903</v>
      </c>
      <c r="W7" s="79">
        <f>AP7</f>
        <v>89.000152273922495</v>
      </c>
      <c r="X7" s="71" t="str">
        <f>IF(ISTEXT(AG7),(AG7),IF(ISTEXT(AH7),(AH7),IF(ISTEXT(AI7),(AI7))))</f>
        <v>I</v>
      </c>
      <c r="Y7" s="9" t="str">
        <f t="shared" ref="Y7:Y38" si="4">IF(AND(D&lt;=35,RJ="I"),("I"),IF(AND(D&lt;=35,RJ="N"),("N"),IF(AND(DD&gt;=90,DD&lt;=270,T&gt;DD,D&lt;=35,RJ="S"),("I"),IF(AND(DD&gt;=90,DD&lt;=270,T&gt;DD,D&lt;=35,RJ="D"),("N"),IF(AND(DD&gt;=90,DD&lt;=270,T&lt;DD,D&lt;=35,RJ="S"),("N"),IF(AND(DD&gt;=90,DD&lt;=270,T&lt;DD,D&lt;=35,RJ="D"),("I"),IF(AND(DD&lt;90,T&lt;180,T&gt;DD,D&lt;=35,RJ="D"),("N"),IF(AND(DD&lt;90,T&lt;180,T&gt;DD,D&lt;=35,RJ="S"),("I"),IF(AND(DD&lt;90,T&lt;DD,D&lt;=35,RJ="S"),("N"),IF(AND(DD&lt;90,T&lt;DD,D&lt;=35,RJ="D"),("I"),IF(AND(DD&lt;90,T&gt;270,D&lt;=35,RJ="S"),("N"),IF(AND(DD&lt;90,T&gt;270,D&lt;=35,RJ="D"),("I"),IF(AND(DD&gt;270,T&lt;90,D&lt;=35,RJ="D"),("N"),IF(AND(DD&gt;270,T&lt;90,D&lt;=35,RJ="S"),("I"),IF(AND(DD&gt;270,T&gt;DD,D&lt;=35,RJ="D"),("N"),IF(AND(DD&gt;270,T&gt;DD,D&lt;=35,RJ="S"),("I"),IF(AND(DD&gt;270,T&lt;DD,T&gt;180,D&lt;=35,RJ="D"),("I"),IF(AND(DD&gt;270,T&lt;DD,T&gt;180,D&lt;=35,RJ="S"),("N")))))))))))))))))))</f>
        <v>I</v>
      </c>
      <c r="Z7" s="9" t="b">
        <f t="shared" ref="Z7:Z38" si="5">IF(AND(Pg&gt;=D*0.3,RJ="I"),("I"),IF(AND(Pg&gt;=D*0.3,RJ="N"),("N"),IF(AND(DD&gt;=90,DD&lt;=270,T&gt;DD,Pg&gt;=D*0.3,RJ="S"),("I"),IF(AND(DD&gt;=90,DD&lt;=270,T&gt;DD,Pg&gt;=D*0.3,RJ="D"),("N"),IF(AND(DD&gt;=90,DD&lt;=270,T&lt;DD,Pg&gt;=D*0.3,RJ="S"),("N"),IF(AND(DD&gt;=90,DD&lt;=270,T&lt;DD,Pg&gt;=D*0.3,RJ="D"),("I"),IF(AND(DD&lt;90,T&lt;180,T&gt;DD,Pg&gt;=D*0.3,RJ="D"),("N"),IF(AND(DD&lt;90,T&lt;180,T&gt;DD,Pg&gt;=D*0.3,RJ="S"),("I"),IF(AND(DD&lt;90,T&lt;DD,Pg&gt;=D*0.3,RJ="D"),("I"),IF(AND(DD&lt;90,T&lt;DD,Pg&gt;=D*0.3,RJ="S"),("N"),IF(AND(DD&lt;90,T&gt;270,Pg&gt;=D*0.3,RJ="D"),("I"),IF(AND(DD&lt;90,T&gt;270,Pg&gt;=D*0.3,RJ="S"),("N"),IF(AND(DD&gt;270,T&lt;90,Pg&gt;=D*0.3,RJ="D"),("N"),IF(AND(DD&gt;270,T&lt;90,Pg&gt;=D*0.3,RJ="S"),("I"),IF(AND(DD&gt;270,T&gt;DD,Pg&gt;=D*0.3,RJ="D"),("N"),IF(AND(DD&gt;270,T&gt;DD,Pg&gt;=D*0.3,RJ="S"),("I"),IF(AND(DD&gt;270,T&lt;DD,T&gt;180,Pg&gt;=D*0.3,RJ="D"),("I"),IF(AND(DD&gt;270,T&lt;DD,T&gt;180,Pg&gt;=D*0.3,RJ="S"),("N")))))))))))))))))))</f>
        <v>0</v>
      </c>
      <c r="AA7" s="9" t="b">
        <f t="shared" ref="AA7:AA38" si="6">IF(AND(D&gt;35,Pg&lt;D*0.3,RJ="S"),("S"),IF(AND(D&gt;35,Pg&lt;D*0.3,RJ="D"),("D"),IF(AND(DD&gt;=90,DD&lt;=270,T&gt;DD,D&gt;35,Pg&lt;D*0.3,RJ="I"),("S"),IF(AND(DD&gt;=90,DD&lt;=270,T&gt;DD,D&gt;35,Pg&lt;D*0.3,RJ="N"),("D"),IF(AND(DD&gt;=90,DD&lt;=270,T&lt;DD,D&gt;35,Pg&lt;D*0.3,RJ="I"),("D"),IF(AND(DD&gt;=90,DD&lt;=270,T&lt;DD,D&gt;35,Pg&lt;D*0.3,RJ="N"),("S"),IF(AND(DD&lt;90,T&gt;DD,T&lt;180,D&gt;35,Pg&lt;D*0.3,RJ="I"),("S"),IF(AND(DD&lt;90,T&gt;DD,T&lt;180,D&gt;35,Pg&lt;D*0.3,RJ="N"),("D"),IF(AND(DD&lt;90,T&lt;DD,D&gt;35,Pg&lt;D*0.3,RJ="I"),("D"),IF(AND(DD&lt;90,T&lt;DD,D&gt;35,Pg&lt;D*0.3,RJ="N"),("S"),IF(AND(DD&lt;90,T&gt;270,D&gt;35,Pg&lt;D*0.3,RJ="I"),("D"),IF(AND(DD&lt;90,T&gt;270,D&gt;35,Pg&lt;D*0.3,RJ="N"),("S"),IF(AND(DD&gt;270,T&lt;90,D&gt;35,Pg&lt;D*0.3,RJ="N"),("D"),IF(AND(DD&gt;270,T&lt;90,D&gt;35,Pg&lt;D*0.3,RJ="I"),("S"),IF(AND(DD&gt;270,T&lt;DD,T&gt;180,D&gt;35,Pg&lt;D*0.3,RJ="I"),("D"),IF(AND(DD&gt;270,T&lt;DD,T&gt;180,D&gt;35,Pg&lt;D*0.3,RJ="N"),("S"),IF(AND(DD&gt;270,T&gt;DD,D&gt;35,Pg&lt;D*0.3,RJ="I"),("S"),IF(AND(DD&gt;270,T&gt;DD,D&gt;35,Pg&lt;D*0.3,RJ="N"),("D")))))))))))))))))
))</f>
        <v>0</v>
      </c>
      <c r="AB7" s="14" t="str">
        <f>IF(E7=K7,"OK","NÃO")</f>
        <v>NÃO</v>
      </c>
      <c r="AC7" s="25" t="str">
        <f t="shared" ref="AC7:AC38" si="7">IF(AND(D&lt;=35,RJ="I"),("I"),IF(AND(D&lt;=35,RJ="N"),("N"),IF(AND(DD&gt;=90,DD&lt;=270,Trk&gt;DD,D&lt;=35,RJ="S"),("I"),IF(AND(DD&gt;=90,DD&lt;=270,Trk&gt;DD,D&lt;=35,RJ="D"),("N"),IF(AND(DD&gt;=90,DD&lt;=270,Trk&lt;DD,D&lt;=35,RJ="S"),("N"),IF(AND(DD&gt;=90,DD&lt;=270,Trk&lt;DD,D&lt;=35,RJ="D"),("I"),IF(AND(DD&lt;90,Trk&lt;180,Trk&gt;DD,D&lt;=35,RJ="D"),("N"),IF(AND(DD&lt;90,Trk&lt;180,Trk&gt;DD,D&lt;=35,RJ="S"),("I"),IF(AND(DD&lt;90,Trk&lt;DD,D&lt;=35,RJ="S"),("N"),IF(AND(DD&lt;90,Trk&lt;DD,D&lt;=35,RJ="D"),("I"),IF(AND(DD&lt;90,Trk&gt;270,D&lt;=35,RJ="S"),("N"),IF(AND(DD&lt;90,Trk&gt;270,D&lt;=35,RJ="D"),("I"),IF(AND(DD&gt;270,Trk&lt;90,D&lt;=35,RJ="D"),("N"),IF(AND(DD&gt;270,Trk&lt;90,D&lt;=35,RJ="S"),("I"),IF(AND(DD&gt;270,Trk&gt;DD,D&lt;=35,RJ="D"),("N"),IF(AND(DD&gt;270,Trk&gt;DD,D&lt;=35,RJ="S"),("I"),IF(AND(DD&gt;270,Trk&lt;DD,Trk&gt;180,D&lt;=35,RJ="D"),("I"),IF(AND(DD&gt;270,Trk&lt;DD,Trk&gt;180,D&lt;=35,RJ="S"),("N")))))))))))))))))))</f>
        <v>N</v>
      </c>
      <c r="AD7" s="14" t="b">
        <f t="shared" ref="AD7:AD38" si="8">IF(AND(Prk&gt;=D*0.3,RJ="I"),("I"),IF(AND(Prk&gt;=D*0.3,RJ="N"),("N"),IF(AND(DD&gt;=90,DD&lt;=270,Trk&gt;DD,Prk&gt;=D*0.3,RJ="S"),("I"),IF(AND(DD&gt;=90,DD&lt;=270,Trk&gt;DD,Prk&gt;=D*0.3,RJ="D"),("N"),IF(AND(DD&gt;=90,DD&lt;=270,Trk&lt;DD,Prk&gt;=D*0.3,RJ="S"),("N"),IF(AND(DD&gt;=90,DD&lt;=270,Trk&lt;DD,Prk&gt;=D*0.3,RJ="D"),("I"),IF(AND(DD&lt;90,Trk&lt;180,Trk&gt;DD,Prk&gt;=D*0.3,RJ="D"),("N"),IF(AND(DD&lt;90,Trk&lt;180,Trk&gt;DD,Prk&gt;=D*0.3,RJ="S"),("I"),IF(AND(DD&lt;90,Trk&lt;DD,Prk&gt;=D*0.3,RJ="D"),("I"),IF(AND(DD&lt;90,Trk&lt;DD,Prk&gt;=D*0.3,RJ="S"),("N"),IF(AND(DD&lt;90,Trk&gt;270,Prk&gt;=D*0.3,RJ="D"),("I"),IF(AND(DD&lt;90,Trk&gt;270,Prk&gt;=D*0.3,RJ="S"),("N"),IF(AND(DD&gt;270,Trk&lt;90,Prk&gt;=D*0.3,RJ="D"),("N"),IF(AND(DD&gt;270,Trk&lt;90,Prk&gt;=D*0.3,RJ="S"),("I"),IF(AND(DD&gt;270,Trk&gt;DD,Prk&gt;=D*0.3,RJ="D"),("N"),IF(AND(DD&gt;270,Trk&gt;DD,Prk&gt;=D*0.3,RJ="S"),("I"),IF(AND(DD&gt;270,Trk&lt;DD,Trk&gt;180,Prk&gt;=D*0.3,RJ="D"),("I"),IF(AND(DD&gt;270,Trk&lt;DD,Trk&gt;180,Prk&gt;=D*0.3,RJ="S"),("N")))))))))))))))))))</f>
        <v>0</v>
      </c>
      <c r="AE7" s="14" t="b">
        <f t="shared" ref="AE7:AE38" si="9">IF(AND(D&gt;35,Prk&lt;D*0.3,RJ="S"),("S"),IF(AND(D&gt;35,Prk&lt;D*0.3,RJ="D"),("D"),IF(AND(DD&gt;=90,DD&lt;=270,Trk&gt;DD,D&gt;35,Prk&lt;D*0.3,RJ="I"),("S"),IF(AND(DD&gt;=90,DD&lt;=270,Trk&gt;DD,D&gt;35,Prk&lt;D*0.3,RJ="N"),("D"),IF(AND(DD&gt;=90,DD&lt;=270,Trk&lt;DD,D&gt;35,Prk&lt;D*0.3,RJ="I"),("D"),IF(AND(DD&gt;=90,DD&lt;=270,Trk&lt;DD,D&gt;35,Prk&lt;D*0.3,RJ="N"),("S"),IF(AND(DD&lt;90,Trk&gt;DD,Trk&lt;180,D&gt;35,Prk&lt;D*0.3,RJ="I"),("S"),IF(AND(DD&lt;90,Trk&gt;DD,Trk&lt;180,D&gt;35,Prk&lt;D*0.3,RJ="N"),("D"),IF(AND(DD&lt;90,Trk&lt;DD,D&gt;35,Prk&lt;D*0.3,RJ="I"),("D"),IF(AND(DD&lt;90,Trk&lt;DD,D&gt;35,Prk&lt;D*0.3,RJ="N"),("S"),IF(AND(DD&lt;90,Trk&gt;270,D&gt;35,Prk&lt;D*0.3,RJ="I"),("D"),IF(AND(DD&lt;90,Trk&gt;270,D&gt;35,Prk&lt;D*0.3,RJ="N"),("S"),IF(AND(DD&gt;270,Trk&lt;90,D&gt;35,Prk&lt;D*0.3,RJ="N"),("D"),IF(AND(DD&gt;270,Trk&lt;90,D&gt;35,Prk&lt;D*0.3,RJ="I"),("S"),IF(AND(DD&gt;270,Trk&lt;DD,Trk&gt;180,D&gt;35,Prk&lt;D*0.3,RJ="I"),("D"),IF(AND(DD&gt;270,Trk&lt;DD,Trk&gt;180,D&gt;35,Prk&lt;D*0.3,RJ="N"),("S"),IF(AND(DD&gt;270,Trk&gt;DD,D&gt;35,Prk&lt;D*0.3,RJ="I"),("S"),IF(AND(DD&gt;270,Trk&gt;DD,D&gt;35,Prk&lt;D*0.3,RJ="N"),("D")))))))))))))))))))</f>
        <v>0</v>
      </c>
      <c r="AF7" s="26" t="str">
        <f>IF(E7=S7,"OK","NÃO")</f>
        <v>NÃO</v>
      </c>
      <c r="AG7" s="25" t="str">
        <f t="shared" ref="AG7:AG38" si="10">IF(AND(D&lt;=35,RJ="I"),("I"),IF(AND(D&lt;=35,RJ="N"),("N"),IF(AND(DD&gt;=90,DD&lt;=270,Te&gt;DD,D&lt;=35,RJ="S"),("I"),IF(AND(DD&gt;=90,DD&lt;=270,Te&gt;DD,D&lt;=35,RJ="D"),("N"),IF(AND(DD&gt;=90,DD&lt;=270,Te&lt;DD,D&lt;=35,RJ="S"),("N"),IF(AND(DD&gt;=90,DD&lt;=270,Te&lt;DD,D&lt;=35,RJ="D"),("I"),IF(AND(DD&lt;90,Te&lt;180,Te&gt;DD,D&lt;=35,RJ="D"),("N"),IF(AND(DD&lt;90,Te&lt;180,Te&gt;DD,D&lt;=35,RJ="S"),("I"),IF(AND(DD&lt;90,Te&lt;DD,D&lt;=35,RJ="S"),("N"),IF(AND(DD&lt;90,Te&lt;DD,D&lt;=35,RJ="D"),("I"),IF(AND(DD&lt;90,Te&gt;270,D&lt;=35,RJ="S"),("N"),IF(AND(DD&lt;90,Te&gt;270,D&lt;=35,RJ="D"),("I"),IF(AND(DD&gt;270,Te&lt;90,D&lt;=35,RJ="D"),("N"),IF(AND(DD&gt;270,Te&lt;90,D&lt;=35,RJ="S"),("I"),IF(AND(DD&gt;270,Te&gt;DD,D&lt;=35,RJ="D"),("N"),IF(AND(DD&gt;270,Te&gt;DD,D&lt;=35,RJ="S"),("I"),IF(AND(DD&gt;270,Te&lt;DD,Te&gt;180,D&lt;=35,RJ="D"),("I"),IF(AND(DD&gt;270,Te&lt;DD,Te&gt;180,D&lt;=35,RJ="S"),("N")))))))))))))))))))</f>
        <v>I</v>
      </c>
      <c r="AH7" s="14" t="str">
        <f t="shared" ref="AH7:AH38" si="11">IF(AND(Pt&gt;=D*0.3,RJ="I"),("I"),IF(AND(Pt&gt;=D*0.3,RJ="N"),("N"),IF(AND(DD&gt;=90,DD&lt;=270,Te&gt;DD,Pt&gt;=D*0.3,RJ="S"),("I"),IF(AND(DD&gt;=90,DD&lt;=270,Te&gt;DD,Pt&gt;=D*0.3,RJ="D"),("N"),IF(AND(DD&gt;=90,DD&lt;=270,Te&lt;DD,Pt&gt;=D*0.3,RJ="S"),("N"),IF(AND(DD&gt;=90,DD&lt;=270,Te&lt;DD,Pt&gt;=D*0.3,RJ="D"),("I"),IF(AND(DD&lt;90,Te&lt;180,Te&gt;DD,Pt&gt;=D*0.3,RJ="D"),("N"),IF(AND(DD&lt;90,Te&lt;180,Te&gt;DD,Pt&gt;=D*0.3,RJ="S"),("I"),IF(AND(DD&lt;90,Te&lt;DD,Pt&gt;=D*0.3,RJ="D"),("I"),IF(AND(DD&lt;90,Te&lt;DD,Pt&gt;=D*0.3,RJ="S"),("N"),IF(AND(DD&lt;90,Te&gt;270,Pt&gt;=D*0.3,RJ="D"),("I"),IF(AND(DD&lt;90,Te&gt;270,Pt&gt;=D*0.3,RJ="S"),("N"),IF(AND(DD&gt;270,Te&lt;90,Pt&gt;=D*0.3,RJ="D"),("N"),IF(AND(DD&gt;270,Te&lt;90,Pt&gt;=D*0.3,RJ="S"),("I"),IF(AND(DD&gt;270,Te&gt;DD,Pt&gt;=D*0.3,RJ="D"),("N"),IF(AND(DD&gt;270,Te&gt;DD,Pt&gt;=D*0.3,RJ="S"),("I"),IF(AND(DD&gt;270,Te&lt;DD,Te&gt;180,Pt&gt;=D*0.3,RJ="D"),("I"),IF(AND(DD&gt;270,Te&lt;DD,Te&gt;180,Pt&gt;=D*0.3,RJ="S"),("N")))))))))))))))))))</f>
        <v>I</v>
      </c>
      <c r="AI7" s="14" t="b">
        <f t="shared" ref="AI7:AI38" si="12">IF(AND(D&gt;35,Pt&lt;D*0.3,RJ="S"),("S"),IF(AND(D&gt;35,Pt&lt;D*0.3,RJ="D"),("D"),IF(AND(DD&gt;=90,DD&lt;=270,Te&gt;DD,D&gt;35,Pt&lt;D*0.3,RJ="I"),("S"),IF(AND(DD&gt;=90,DD&lt;=270,Te&gt;DD,D&gt;35,Pt&lt;D*0.3,RJ="N"),("D"),IF(AND(DD&gt;=90,DD&lt;=270,Te&lt;DD,D&gt;35,Pt&lt;D*0.3,RJ="I"),("D"),IF(AND(DD&gt;=90,DD&lt;=270,Te&lt;DD,D&gt;35,Pt&lt;D*0.3,RJ="N"),("S"),IF(AND(DD&lt;90,Te&gt;DD,Te&lt;180,D&gt;35,Pt&lt;D*0.3,RJ="I"),("S"),IF(AND(DD&lt;90,Te&gt;DD,Te&lt;180,D&gt;35,Pt&lt;D*0.3,RJ="N"),("D"),IF(AND(DD&lt;90,Te&lt;DD,D&gt;35,Pt&lt;D*0.3,RJ="I"),("D"),IF(AND(DD&lt;90,Te&lt;DD,D&gt;35,Pt&lt;D*0.3,RJ="N"),("S"),IF(AND(DD&lt;90,Te&gt;270,D&gt;35,Pt&lt;D*0.3,RJ="I"),("D"),IF(AND(DD&lt;90,Te&gt;270,D&gt;35,Pt&lt;D*0.3,RJ="N"),("S"),IF(AND(DD&gt;270,Te&lt;90,D&gt;35,Pt&lt;D*0.3,RJ="N"),("D"),IF(AND(DD&gt;270,Te&lt;90,D&gt;35,Pt&lt;D*0.3,RJ="I"),("S"),IF(AND(DD&gt;270,Te&lt;DD,Te&gt;180,D&gt;35,Pt&lt;D*0.3,RJ="I"),("D"),IF(AND(DD&gt;270,Te&lt;DD,Te&gt;180,D&gt;35,Pt&lt;D*0.3,RJ="N"),("S"),IF(AND(DD&gt;270,Te&gt;DD,D&gt;35,Pt&lt;D*0.3,RJ="I"),("S"),IF(AND(DD&gt;270,Te&gt;DD,D&gt;35,Pt&lt;D*0.3,RJ="N"),("D")))))))))))))))))))</f>
        <v>0</v>
      </c>
      <c r="AJ7" s="26" t="str">
        <f t="shared" ref="AJ7:AJ38" si="13">IF(J7=Y7,"OK","NÃO")</f>
        <v>NÃO</v>
      </c>
      <c r="AK7" s="14">
        <f t="shared" ref="AK7:AK38" si="14">SIN(Pg*PI()/180)</f>
        <v>0</v>
      </c>
      <c r="AL7" s="14">
        <f t="shared" ref="AL7:AL38" si="15">SIN(D*PI()/180)</f>
        <v>1.7452406437283512E-2</v>
      </c>
      <c r="AM7" s="24">
        <f>DEGREES(ASIN((AK7/AL7)))</f>
        <v>0</v>
      </c>
      <c r="AN7" s="14">
        <f t="shared" ref="AN7:AN38" si="16">SIN(Pt*PI()/180)</f>
        <v>1.7449749160682683E-2</v>
      </c>
      <c r="AO7" s="14">
        <f t="shared" ref="AO7:AO70" si="17">SIN(D*PI()/180)</f>
        <v>1.7452406437283512E-2</v>
      </c>
      <c r="AP7" s="78">
        <f>DEGREES(ASIN((AN7/AO7)))</f>
        <v>89.000152273922495</v>
      </c>
      <c r="AQ7" s="179"/>
      <c r="AR7" s="180"/>
      <c r="AS7" s="180"/>
      <c r="AT7" s="33">
        <f t="shared" ref="AT7:AT38" si="18">COS(T*PI()/180)*COS(Pg*PI()/180)</f>
        <v>1</v>
      </c>
      <c r="AU7" s="33">
        <f t="shared" ref="AU7:AU38" si="19">SIN(T*PI()/180)*COS(Pg*PI()/180)</f>
        <v>0</v>
      </c>
      <c r="AV7" s="33">
        <f t="shared" ref="AV7:AV38" si="20">SIN(Pg*PI()/180)</f>
        <v>0</v>
      </c>
      <c r="AW7" s="34">
        <f t="shared" ref="AW7:AW38" si="21" xml:space="preserve"> -COS(DD*PI()/180)*SIN(D*PI()/180)</f>
        <v>-1.7449748351250485E-2</v>
      </c>
      <c r="AX7" s="34">
        <f t="shared" ref="AX7:AX38" si="22">-SIN(DD*PI()/180)*SIN(D*PI()/180)</f>
        <v>-3.0458649045213493E-4</v>
      </c>
      <c r="AY7" s="34">
        <f t="shared" ref="AY7:AY38" si="23">COS(D*PI()/180)</f>
        <v>0.99984769515639127</v>
      </c>
      <c r="AZ7" s="34">
        <f>SUM(xp*xe+yp*ye+zp*ze)</f>
        <v>-1.7449748351250485E-2</v>
      </c>
      <c r="BA7" s="34">
        <f>SQRT(SUM(POWER(xp,2)+POWER(yp,2)+POWER(zp,2)))</f>
        <v>1</v>
      </c>
      <c r="BB7" s="34">
        <f>SQRT(SUM(POWER(xe,2)+POWER(ye,2)+POWER(ze,2)))</f>
        <v>1</v>
      </c>
      <c r="BC7" s="34">
        <f>AZ7/BA7*BB7</f>
        <v>-1.7449748351250485E-2</v>
      </c>
      <c r="BD7" s="31">
        <f>DEGREES(ASIN(BC7))</f>
        <v>-0.99984767969313781</v>
      </c>
      <c r="BE7" s="11"/>
      <c r="BF7" s="11"/>
      <c r="BG7" s="11"/>
      <c r="BH7" s="11"/>
      <c r="BI7" s="11"/>
      <c r="BJ7" s="11"/>
      <c r="BK7" s="11"/>
    </row>
    <row r="8" spans="2:63" ht="22.5" customHeight="1" thickBot="1">
      <c r="B8" s="141">
        <v>2</v>
      </c>
      <c r="C8" s="50">
        <v>1</v>
      </c>
      <c r="D8" s="50">
        <v>1</v>
      </c>
      <c r="E8" s="133" t="s">
        <v>7</v>
      </c>
      <c r="F8" s="143"/>
      <c r="G8" s="51">
        <v>0</v>
      </c>
      <c r="H8" s="51">
        <v>0</v>
      </c>
      <c r="I8" s="47">
        <f t="shared" ref="I8:I71" si="24">ABS(BD8)</f>
        <v>0.99984767969313781</v>
      </c>
      <c r="J8" s="49">
        <f t="shared" ref="J8:J71" si="25">AM8</f>
        <v>0</v>
      </c>
      <c r="K8" s="118" t="str">
        <f t="shared" ref="K8:K71" si="26">IF(ISTEXT(Y8),(Y8),IF(ISTEXT(Z8),(Z8),IF(ISTEXT(AA8),(AA8))))</f>
        <v>I</v>
      </c>
      <c r="L8" s="123"/>
      <c r="M8" s="10">
        <v>0</v>
      </c>
      <c r="N8" s="135" t="s">
        <v>34</v>
      </c>
      <c r="O8" s="8">
        <f t="shared" si="0"/>
        <v>0</v>
      </c>
      <c r="P8" s="8">
        <f t="shared" si="1"/>
        <v>91</v>
      </c>
      <c r="Q8" s="40">
        <f t="shared" si="2"/>
        <v>91</v>
      </c>
      <c r="R8" s="41">
        <f t="shared" ref="R8:R38" si="27">ATAN(TAN(D*PI()/180)*SIN(AzC*PI()/180))*180/PI()</f>
        <v>0</v>
      </c>
      <c r="S8" s="127" t="str">
        <f t="shared" ref="S8:S71" si="28">IF(ISTEXT(AC8),(AC8),IF(ISTEXT(AD8),(AD8),IF(ISTEXT(AE8),(AE8))))</f>
        <v>N</v>
      </c>
      <c r="T8" s="131"/>
      <c r="U8" s="114">
        <v>0</v>
      </c>
      <c r="V8" s="74">
        <f t="shared" si="3"/>
        <v>0.99984772607724903</v>
      </c>
      <c r="W8" s="79">
        <f t="shared" ref="W8:W71" si="29">AP8</f>
        <v>89.000152273922495</v>
      </c>
      <c r="X8" s="71" t="str">
        <f t="shared" ref="X8:X71" si="30">IF(ISTEXT(AG8),(AG8),IF(ISTEXT(AH8),(AH8),IF(ISTEXT(AI8),(AI8))))</f>
        <v>I</v>
      </c>
      <c r="Y8" s="9" t="str">
        <f t="shared" si="4"/>
        <v>I</v>
      </c>
      <c r="Z8" s="9" t="b">
        <f t="shared" si="5"/>
        <v>0</v>
      </c>
      <c r="AA8" s="9" t="b">
        <f t="shared" si="6"/>
        <v>0</v>
      </c>
      <c r="AB8" s="14" t="str">
        <f t="shared" ref="AB8:AB71" si="31">IF(E8=K8,"OK","NÃO")</f>
        <v>NÃO</v>
      </c>
      <c r="AC8" s="25" t="str">
        <f t="shared" si="7"/>
        <v>N</v>
      </c>
      <c r="AD8" s="14" t="b">
        <f t="shared" si="8"/>
        <v>0</v>
      </c>
      <c r="AE8" s="14" t="b">
        <f t="shared" si="9"/>
        <v>0</v>
      </c>
      <c r="AF8" s="26" t="str">
        <f t="shared" ref="AF8:AF71" si="32">IF(E8=S8,"OK","NÃO")</f>
        <v>NÃO</v>
      </c>
      <c r="AG8" s="25" t="str">
        <f t="shared" si="10"/>
        <v>I</v>
      </c>
      <c r="AH8" s="14" t="str">
        <f t="shared" si="11"/>
        <v>I</v>
      </c>
      <c r="AI8" s="14" t="b">
        <f t="shared" si="12"/>
        <v>0</v>
      </c>
      <c r="AJ8" s="26" t="str">
        <f t="shared" si="13"/>
        <v>NÃO</v>
      </c>
      <c r="AK8" s="14">
        <f t="shared" si="14"/>
        <v>0</v>
      </c>
      <c r="AL8" s="14">
        <f t="shared" si="15"/>
        <v>1.7452406437283512E-2</v>
      </c>
      <c r="AM8" s="24">
        <f t="shared" ref="AM8:AM71" si="33">DEGREES(ASIN((AK8/AL8)))</f>
        <v>0</v>
      </c>
      <c r="AN8" s="14">
        <f t="shared" si="16"/>
        <v>1.7449749160682683E-2</v>
      </c>
      <c r="AO8" s="14">
        <f t="shared" si="17"/>
        <v>1.7452406437283512E-2</v>
      </c>
      <c r="AP8" s="78">
        <f t="shared" ref="AP8:AP71" si="34">DEGREES(ASIN((AN8/AO8)))</f>
        <v>89.000152273922495</v>
      </c>
      <c r="AQ8" s="88"/>
      <c r="AR8" s="89"/>
      <c r="AS8" s="89"/>
      <c r="AT8" s="33">
        <f t="shared" si="18"/>
        <v>1</v>
      </c>
      <c r="AU8" s="33">
        <f t="shared" si="19"/>
        <v>0</v>
      </c>
      <c r="AV8" s="33">
        <f t="shared" si="20"/>
        <v>0</v>
      </c>
      <c r="AW8" s="34">
        <f t="shared" si="21"/>
        <v>-1.7449748351250485E-2</v>
      </c>
      <c r="AX8" s="34">
        <f t="shared" si="22"/>
        <v>-3.0458649045213493E-4</v>
      </c>
      <c r="AY8" s="34">
        <f t="shared" si="23"/>
        <v>0.99984769515639127</v>
      </c>
      <c r="AZ8" s="34">
        <f t="shared" ref="AZ8:AZ38" si="35">SUM(xp*xe+yp*ye+zp*ze)</f>
        <v>-1.7449748351250485E-2</v>
      </c>
      <c r="BA8" s="34">
        <f t="shared" ref="BA8:BA38" si="36">SQRT(SUM(POWER(xp,2)+POWER(yp,2)+POWER(zp,2)))</f>
        <v>1</v>
      </c>
      <c r="BB8" s="34">
        <f t="shared" ref="BB8:BB38" si="37">SQRT(SUM(POWER(xe,2)+POWER(ye,2)+POWER(ze,2)))</f>
        <v>1</v>
      </c>
      <c r="BC8" s="34">
        <f t="shared" ref="BC8:BC71" si="38">AZ8/BA8*BB8</f>
        <v>-1.7449748351250485E-2</v>
      </c>
      <c r="BD8" s="31">
        <f t="shared" ref="BD8:BD71" si="39">DEGREES(ASIN(BC8))</f>
        <v>-0.99984767969313781</v>
      </c>
      <c r="BE8" s="11"/>
      <c r="BF8" s="11"/>
      <c r="BG8" s="11"/>
      <c r="BH8" s="11"/>
      <c r="BI8" s="11"/>
      <c r="BJ8" s="11"/>
      <c r="BK8" s="11"/>
    </row>
    <row r="9" spans="2:63" ht="22.5" customHeight="1" thickBot="1">
      <c r="B9" s="141">
        <v>3</v>
      </c>
      <c r="C9" s="50">
        <v>1</v>
      </c>
      <c r="D9" s="50">
        <v>1</v>
      </c>
      <c r="E9" s="133" t="s">
        <v>7</v>
      </c>
      <c r="F9" s="143"/>
      <c r="G9" s="51">
        <v>0</v>
      </c>
      <c r="H9" s="51">
        <v>0</v>
      </c>
      <c r="I9" s="47">
        <f t="shared" si="24"/>
        <v>0.99984767969313781</v>
      </c>
      <c r="J9" s="49">
        <f t="shared" si="25"/>
        <v>0</v>
      </c>
      <c r="K9" s="118" t="str">
        <f t="shared" si="26"/>
        <v>I</v>
      </c>
      <c r="L9" s="123"/>
      <c r="M9" s="10">
        <v>0</v>
      </c>
      <c r="N9" s="135" t="s">
        <v>34</v>
      </c>
      <c r="O9" s="8">
        <f t="shared" si="0"/>
        <v>0</v>
      </c>
      <c r="P9" s="8">
        <f t="shared" si="1"/>
        <v>91</v>
      </c>
      <c r="Q9" s="40">
        <f t="shared" si="2"/>
        <v>91</v>
      </c>
      <c r="R9" s="41">
        <f t="shared" si="27"/>
        <v>0</v>
      </c>
      <c r="S9" s="127" t="str">
        <f t="shared" si="28"/>
        <v>N</v>
      </c>
      <c r="T9" s="131"/>
      <c r="U9" s="114">
        <v>0</v>
      </c>
      <c r="V9" s="74">
        <f t="shared" si="3"/>
        <v>0.99984772607724903</v>
      </c>
      <c r="W9" s="79">
        <f t="shared" si="29"/>
        <v>89.000152273922495</v>
      </c>
      <c r="X9" s="71" t="str">
        <f t="shared" si="30"/>
        <v>I</v>
      </c>
      <c r="Y9" s="9" t="str">
        <f t="shared" si="4"/>
        <v>I</v>
      </c>
      <c r="Z9" s="9" t="b">
        <f t="shared" si="5"/>
        <v>0</v>
      </c>
      <c r="AA9" s="9" t="b">
        <f t="shared" si="6"/>
        <v>0</v>
      </c>
      <c r="AB9" s="14" t="str">
        <f t="shared" si="31"/>
        <v>NÃO</v>
      </c>
      <c r="AC9" s="25" t="str">
        <f t="shared" si="7"/>
        <v>N</v>
      </c>
      <c r="AD9" s="14" t="b">
        <f t="shared" si="8"/>
        <v>0</v>
      </c>
      <c r="AE9" s="14" t="b">
        <f t="shared" si="9"/>
        <v>0</v>
      </c>
      <c r="AF9" s="26" t="str">
        <f t="shared" si="32"/>
        <v>NÃO</v>
      </c>
      <c r="AG9" s="25" t="str">
        <f t="shared" si="10"/>
        <v>I</v>
      </c>
      <c r="AH9" s="14" t="str">
        <f t="shared" si="11"/>
        <v>I</v>
      </c>
      <c r="AI9" s="14" t="b">
        <f t="shared" si="12"/>
        <v>0</v>
      </c>
      <c r="AJ9" s="26" t="str">
        <f t="shared" si="13"/>
        <v>NÃO</v>
      </c>
      <c r="AK9" s="14">
        <f t="shared" si="14"/>
        <v>0</v>
      </c>
      <c r="AL9" s="14">
        <f t="shared" si="15"/>
        <v>1.7452406437283512E-2</v>
      </c>
      <c r="AM9" s="24">
        <f t="shared" si="33"/>
        <v>0</v>
      </c>
      <c r="AN9" s="14">
        <f t="shared" si="16"/>
        <v>1.7449749160682683E-2</v>
      </c>
      <c r="AO9" s="14">
        <f t="shared" si="17"/>
        <v>1.7452406437283512E-2</v>
      </c>
      <c r="AP9" s="78">
        <f t="shared" si="34"/>
        <v>89.000152273922495</v>
      </c>
      <c r="AQ9" s="88"/>
      <c r="AR9" s="89"/>
      <c r="AS9" s="89"/>
      <c r="AT9" s="33">
        <f t="shared" si="18"/>
        <v>1</v>
      </c>
      <c r="AU9" s="33">
        <f t="shared" si="19"/>
        <v>0</v>
      </c>
      <c r="AV9" s="33">
        <f t="shared" si="20"/>
        <v>0</v>
      </c>
      <c r="AW9" s="34">
        <f t="shared" si="21"/>
        <v>-1.7449748351250485E-2</v>
      </c>
      <c r="AX9" s="34">
        <f t="shared" si="22"/>
        <v>-3.0458649045213493E-4</v>
      </c>
      <c r="AY9" s="34">
        <f t="shared" si="23"/>
        <v>0.99984769515639127</v>
      </c>
      <c r="AZ9" s="34">
        <f t="shared" si="35"/>
        <v>-1.7449748351250485E-2</v>
      </c>
      <c r="BA9" s="34">
        <f t="shared" si="36"/>
        <v>1</v>
      </c>
      <c r="BB9" s="34">
        <f t="shared" si="37"/>
        <v>1</v>
      </c>
      <c r="BC9" s="34">
        <f t="shared" si="38"/>
        <v>-1.7449748351250485E-2</v>
      </c>
      <c r="BD9" s="31">
        <f t="shared" si="39"/>
        <v>-0.99984767969313781</v>
      </c>
      <c r="BE9" s="11"/>
      <c r="BF9" s="11"/>
      <c r="BG9" s="11"/>
      <c r="BH9" s="11"/>
      <c r="BI9" s="11"/>
      <c r="BJ9" s="11"/>
      <c r="BK9" s="11"/>
    </row>
    <row r="10" spans="2:63" ht="18.75" customHeight="1" thickBot="1">
      <c r="B10" s="141">
        <v>4</v>
      </c>
      <c r="C10" s="50">
        <v>1</v>
      </c>
      <c r="D10" s="50">
        <v>1</v>
      </c>
      <c r="E10" s="133" t="s">
        <v>7</v>
      </c>
      <c r="F10" s="143"/>
      <c r="G10" s="51">
        <v>0</v>
      </c>
      <c r="H10" s="51">
        <v>0</v>
      </c>
      <c r="I10" s="47">
        <f t="shared" si="24"/>
        <v>0.99984767969313781</v>
      </c>
      <c r="J10" s="49">
        <f t="shared" si="25"/>
        <v>0</v>
      </c>
      <c r="K10" s="118" t="str">
        <f t="shared" si="26"/>
        <v>I</v>
      </c>
      <c r="L10" s="123"/>
      <c r="M10" s="10">
        <v>0</v>
      </c>
      <c r="N10" s="135" t="s">
        <v>34</v>
      </c>
      <c r="O10" s="8">
        <f t="shared" si="0"/>
        <v>0</v>
      </c>
      <c r="P10" s="8">
        <f t="shared" si="1"/>
        <v>91</v>
      </c>
      <c r="Q10" s="40">
        <f t="shared" si="2"/>
        <v>91</v>
      </c>
      <c r="R10" s="41">
        <f t="shared" si="27"/>
        <v>0</v>
      </c>
      <c r="S10" s="127" t="str">
        <f t="shared" si="28"/>
        <v>N</v>
      </c>
      <c r="T10" s="131"/>
      <c r="U10" s="114">
        <v>0</v>
      </c>
      <c r="V10" s="74">
        <f t="shared" si="3"/>
        <v>0.99984772607724903</v>
      </c>
      <c r="W10" s="79">
        <f t="shared" si="29"/>
        <v>89.000152273922495</v>
      </c>
      <c r="X10" s="71" t="str">
        <f t="shared" si="30"/>
        <v>I</v>
      </c>
      <c r="Y10" s="9" t="str">
        <f t="shared" si="4"/>
        <v>I</v>
      </c>
      <c r="Z10" s="9" t="b">
        <f t="shared" si="5"/>
        <v>0</v>
      </c>
      <c r="AA10" s="9" t="b">
        <f t="shared" si="6"/>
        <v>0</v>
      </c>
      <c r="AB10" s="14" t="str">
        <f t="shared" si="31"/>
        <v>NÃO</v>
      </c>
      <c r="AC10" s="25" t="str">
        <f t="shared" si="7"/>
        <v>N</v>
      </c>
      <c r="AD10" s="14" t="b">
        <f t="shared" si="8"/>
        <v>0</v>
      </c>
      <c r="AE10" s="14" t="b">
        <f t="shared" si="9"/>
        <v>0</v>
      </c>
      <c r="AF10" s="26" t="str">
        <f t="shared" si="32"/>
        <v>NÃO</v>
      </c>
      <c r="AG10" s="25" t="str">
        <f t="shared" si="10"/>
        <v>I</v>
      </c>
      <c r="AH10" s="14" t="str">
        <f t="shared" si="11"/>
        <v>I</v>
      </c>
      <c r="AI10" s="14" t="b">
        <f t="shared" si="12"/>
        <v>0</v>
      </c>
      <c r="AJ10" s="26" t="str">
        <f t="shared" si="13"/>
        <v>NÃO</v>
      </c>
      <c r="AK10" s="14">
        <f t="shared" si="14"/>
        <v>0</v>
      </c>
      <c r="AL10" s="14">
        <f t="shared" si="15"/>
        <v>1.7452406437283512E-2</v>
      </c>
      <c r="AM10" s="24">
        <f t="shared" si="33"/>
        <v>0</v>
      </c>
      <c r="AN10" s="14">
        <f t="shared" si="16"/>
        <v>1.7449749160682683E-2</v>
      </c>
      <c r="AO10" s="14">
        <f t="shared" si="17"/>
        <v>1.7452406437283512E-2</v>
      </c>
      <c r="AP10" s="78">
        <f t="shared" si="34"/>
        <v>89.000152273922495</v>
      </c>
      <c r="AQ10" s="177"/>
      <c r="AR10" s="178"/>
      <c r="AS10" s="178"/>
      <c r="AT10" s="33">
        <f t="shared" si="18"/>
        <v>1</v>
      </c>
      <c r="AU10" s="33">
        <f t="shared" si="19"/>
        <v>0</v>
      </c>
      <c r="AV10" s="33">
        <f t="shared" si="20"/>
        <v>0</v>
      </c>
      <c r="AW10" s="34">
        <f t="shared" si="21"/>
        <v>-1.7449748351250485E-2</v>
      </c>
      <c r="AX10" s="34">
        <f t="shared" si="22"/>
        <v>-3.0458649045213493E-4</v>
      </c>
      <c r="AY10" s="34">
        <f t="shared" si="23"/>
        <v>0.99984769515639127</v>
      </c>
      <c r="AZ10" s="34">
        <f t="shared" si="35"/>
        <v>-1.7449748351250485E-2</v>
      </c>
      <c r="BA10" s="34">
        <f t="shared" si="36"/>
        <v>1</v>
      </c>
      <c r="BB10" s="34">
        <f t="shared" si="37"/>
        <v>1</v>
      </c>
      <c r="BC10" s="34">
        <f t="shared" si="38"/>
        <v>-1.7449748351250485E-2</v>
      </c>
      <c r="BD10" s="31">
        <f t="shared" si="39"/>
        <v>-0.99984767969313781</v>
      </c>
      <c r="BE10" s="11"/>
      <c r="BF10" s="11"/>
      <c r="BG10" s="11"/>
      <c r="BH10" s="11"/>
      <c r="BI10" s="11"/>
      <c r="BJ10" s="11"/>
      <c r="BK10" s="11"/>
    </row>
    <row r="11" spans="2:63" ht="18.75" thickBot="1">
      <c r="B11" s="141">
        <v>5</v>
      </c>
      <c r="C11" s="50">
        <v>1</v>
      </c>
      <c r="D11" s="50">
        <v>1</v>
      </c>
      <c r="E11" s="133" t="s">
        <v>7</v>
      </c>
      <c r="F11" s="143"/>
      <c r="G11" s="51">
        <v>0</v>
      </c>
      <c r="H11" s="51">
        <v>0</v>
      </c>
      <c r="I11" s="47">
        <f t="shared" si="24"/>
        <v>0.99984767969313781</v>
      </c>
      <c r="J11" s="49">
        <f t="shared" si="25"/>
        <v>0</v>
      </c>
      <c r="K11" s="118" t="str">
        <f t="shared" si="26"/>
        <v>I</v>
      </c>
      <c r="L11" s="123"/>
      <c r="M11" s="10">
        <v>0</v>
      </c>
      <c r="N11" s="135" t="s">
        <v>34</v>
      </c>
      <c r="O11" s="8">
        <f t="shared" si="0"/>
        <v>0</v>
      </c>
      <c r="P11" s="8">
        <f t="shared" si="1"/>
        <v>91</v>
      </c>
      <c r="Q11" s="40">
        <f t="shared" si="2"/>
        <v>91</v>
      </c>
      <c r="R11" s="41">
        <f t="shared" si="27"/>
        <v>0</v>
      </c>
      <c r="S11" s="127" t="str">
        <f t="shared" si="28"/>
        <v>N</v>
      </c>
      <c r="T11" s="131"/>
      <c r="U11" s="114">
        <v>0</v>
      </c>
      <c r="V11" s="74">
        <f t="shared" si="3"/>
        <v>0.99984772607724903</v>
      </c>
      <c r="W11" s="79">
        <f t="shared" si="29"/>
        <v>89.000152273922495</v>
      </c>
      <c r="X11" s="71" t="str">
        <f t="shared" si="30"/>
        <v>I</v>
      </c>
      <c r="Y11" s="9" t="str">
        <f t="shared" si="4"/>
        <v>I</v>
      </c>
      <c r="Z11" s="9" t="b">
        <f t="shared" si="5"/>
        <v>0</v>
      </c>
      <c r="AA11" s="9" t="b">
        <f t="shared" si="6"/>
        <v>0</v>
      </c>
      <c r="AB11" s="14" t="str">
        <f t="shared" si="31"/>
        <v>NÃO</v>
      </c>
      <c r="AC11" s="25" t="str">
        <f t="shared" si="7"/>
        <v>N</v>
      </c>
      <c r="AD11" s="14" t="b">
        <f t="shared" si="8"/>
        <v>0</v>
      </c>
      <c r="AE11" s="14" t="b">
        <f t="shared" si="9"/>
        <v>0</v>
      </c>
      <c r="AF11" s="26" t="str">
        <f t="shared" si="32"/>
        <v>NÃO</v>
      </c>
      <c r="AG11" s="25" t="str">
        <f t="shared" si="10"/>
        <v>I</v>
      </c>
      <c r="AH11" s="14" t="str">
        <f t="shared" si="11"/>
        <v>I</v>
      </c>
      <c r="AI11" s="14" t="b">
        <f t="shared" si="12"/>
        <v>0</v>
      </c>
      <c r="AJ11" s="26" t="str">
        <f t="shared" si="13"/>
        <v>NÃO</v>
      </c>
      <c r="AK11" s="14">
        <f t="shared" si="14"/>
        <v>0</v>
      </c>
      <c r="AL11" s="14">
        <f t="shared" si="15"/>
        <v>1.7452406437283512E-2</v>
      </c>
      <c r="AM11" s="24">
        <f t="shared" si="33"/>
        <v>0</v>
      </c>
      <c r="AN11" s="14">
        <f t="shared" si="16"/>
        <v>1.7449749160682683E-2</v>
      </c>
      <c r="AO11" s="14">
        <f t="shared" si="17"/>
        <v>1.7452406437283512E-2</v>
      </c>
      <c r="AP11" s="78">
        <f t="shared" si="34"/>
        <v>89.000152273922495</v>
      </c>
      <c r="AQ11" s="11"/>
      <c r="AR11" s="11"/>
      <c r="AS11" s="11"/>
      <c r="AT11" s="33">
        <f t="shared" si="18"/>
        <v>1</v>
      </c>
      <c r="AU11" s="33">
        <f t="shared" si="19"/>
        <v>0</v>
      </c>
      <c r="AV11" s="33">
        <f t="shared" si="20"/>
        <v>0</v>
      </c>
      <c r="AW11" s="34">
        <f t="shared" si="21"/>
        <v>-1.7449748351250485E-2</v>
      </c>
      <c r="AX11" s="34">
        <f t="shared" si="22"/>
        <v>-3.0458649045213493E-4</v>
      </c>
      <c r="AY11" s="34">
        <f t="shared" si="23"/>
        <v>0.99984769515639127</v>
      </c>
      <c r="AZ11" s="34">
        <f t="shared" si="35"/>
        <v>-1.7449748351250485E-2</v>
      </c>
      <c r="BA11" s="34">
        <f t="shared" si="36"/>
        <v>1</v>
      </c>
      <c r="BB11" s="34">
        <f t="shared" si="37"/>
        <v>1</v>
      </c>
      <c r="BC11" s="34">
        <f t="shared" si="38"/>
        <v>-1.7449748351250485E-2</v>
      </c>
      <c r="BD11" s="31">
        <f t="shared" si="39"/>
        <v>-0.99984767969313781</v>
      </c>
      <c r="BE11" s="11"/>
      <c r="BF11" s="11"/>
      <c r="BG11" s="11"/>
      <c r="BH11" s="11"/>
      <c r="BI11" s="11"/>
      <c r="BJ11" s="11"/>
      <c r="BK11" s="11"/>
    </row>
    <row r="12" spans="2:63" ht="18.75" thickBot="1">
      <c r="B12" s="141">
        <v>6</v>
      </c>
      <c r="C12" s="50">
        <v>1</v>
      </c>
      <c r="D12" s="50">
        <v>1</v>
      </c>
      <c r="E12" s="133" t="s">
        <v>7</v>
      </c>
      <c r="F12" s="143"/>
      <c r="G12" s="51">
        <v>0</v>
      </c>
      <c r="H12" s="51">
        <v>0</v>
      </c>
      <c r="I12" s="47">
        <f t="shared" si="24"/>
        <v>0.99984767969313781</v>
      </c>
      <c r="J12" s="49">
        <f t="shared" si="25"/>
        <v>0</v>
      </c>
      <c r="K12" s="118" t="str">
        <f t="shared" si="26"/>
        <v>I</v>
      </c>
      <c r="L12" s="123"/>
      <c r="M12" s="10">
        <v>0</v>
      </c>
      <c r="N12" s="135" t="s">
        <v>34</v>
      </c>
      <c r="O12" s="8">
        <f t="shared" si="0"/>
        <v>0</v>
      </c>
      <c r="P12" s="8">
        <f t="shared" si="1"/>
        <v>91</v>
      </c>
      <c r="Q12" s="40">
        <f t="shared" si="2"/>
        <v>91</v>
      </c>
      <c r="R12" s="41">
        <f t="shared" si="27"/>
        <v>0</v>
      </c>
      <c r="S12" s="127" t="str">
        <f t="shared" si="28"/>
        <v>N</v>
      </c>
      <c r="T12" s="131"/>
      <c r="U12" s="114">
        <v>0</v>
      </c>
      <c r="V12" s="74">
        <f t="shared" si="3"/>
        <v>0.99984772607724903</v>
      </c>
      <c r="W12" s="79">
        <f t="shared" si="29"/>
        <v>89.000152273922495</v>
      </c>
      <c r="X12" s="71" t="str">
        <f t="shared" si="30"/>
        <v>I</v>
      </c>
      <c r="Y12" s="9" t="str">
        <f t="shared" si="4"/>
        <v>I</v>
      </c>
      <c r="Z12" s="9" t="b">
        <f t="shared" si="5"/>
        <v>0</v>
      </c>
      <c r="AA12" s="9" t="b">
        <f t="shared" si="6"/>
        <v>0</v>
      </c>
      <c r="AB12" s="14" t="str">
        <f t="shared" si="31"/>
        <v>NÃO</v>
      </c>
      <c r="AC12" s="25" t="str">
        <f t="shared" si="7"/>
        <v>N</v>
      </c>
      <c r="AD12" s="14" t="b">
        <f t="shared" si="8"/>
        <v>0</v>
      </c>
      <c r="AE12" s="14" t="b">
        <f t="shared" si="9"/>
        <v>0</v>
      </c>
      <c r="AF12" s="26" t="str">
        <f t="shared" si="32"/>
        <v>NÃO</v>
      </c>
      <c r="AG12" s="25" t="str">
        <f t="shared" si="10"/>
        <v>I</v>
      </c>
      <c r="AH12" s="14" t="str">
        <f t="shared" si="11"/>
        <v>I</v>
      </c>
      <c r="AI12" s="14" t="b">
        <f t="shared" si="12"/>
        <v>0</v>
      </c>
      <c r="AJ12" s="26" t="str">
        <f t="shared" si="13"/>
        <v>NÃO</v>
      </c>
      <c r="AK12" s="14">
        <f t="shared" si="14"/>
        <v>0</v>
      </c>
      <c r="AL12" s="14">
        <f t="shared" si="15"/>
        <v>1.7452406437283512E-2</v>
      </c>
      <c r="AM12" s="24">
        <f t="shared" si="33"/>
        <v>0</v>
      </c>
      <c r="AN12" s="14">
        <f t="shared" si="16"/>
        <v>1.7449749160682683E-2</v>
      </c>
      <c r="AO12" s="14">
        <f t="shared" si="17"/>
        <v>1.7452406437283512E-2</v>
      </c>
      <c r="AP12" s="78">
        <f t="shared" si="34"/>
        <v>89.000152273922495</v>
      </c>
      <c r="AQ12" s="86"/>
      <c r="AR12" s="87"/>
      <c r="AS12" s="87"/>
      <c r="AT12" s="33">
        <f t="shared" si="18"/>
        <v>1</v>
      </c>
      <c r="AU12" s="33">
        <f t="shared" si="19"/>
        <v>0</v>
      </c>
      <c r="AV12" s="33">
        <f t="shared" si="20"/>
        <v>0</v>
      </c>
      <c r="AW12" s="34">
        <f t="shared" si="21"/>
        <v>-1.7449748351250485E-2</v>
      </c>
      <c r="AX12" s="34">
        <f t="shared" si="22"/>
        <v>-3.0458649045213493E-4</v>
      </c>
      <c r="AY12" s="34">
        <f t="shared" si="23"/>
        <v>0.99984769515639127</v>
      </c>
      <c r="AZ12" s="34">
        <f t="shared" si="35"/>
        <v>-1.7449748351250485E-2</v>
      </c>
      <c r="BA12" s="34">
        <f t="shared" si="36"/>
        <v>1</v>
      </c>
      <c r="BB12" s="34">
        <f t="shared" si="37"/>
        <v>1</v>
      </c>
      <c r="BC12" s="34">
        <f t="shared" si="38"/>
        <v>-1.7449748351250485E-2</v>
      </c>
      <c r="BD12" s="31">
        <f t="shared" si="39"/>
        <v>-0.99984767969313781</v>
      </c>
      <c r="BE12" s="11"/>
      <c r="BF12" s="11"/>
      <c r="BG12" s="11"/>
      <c r="BH12" s="11"/>
      <c r="BI12" s="11"/>
      <c r="BJ12" s="11"/>
      <c r="BK12" s="11"/>
    </row>
    <row r="13" spans="2:63" ht="18.75" thickBot="1">
      <c r="B13" s="141">
        <v>7</v>
      </c>
      <c r="C13" s="50">
        <v>1</v>
      </c>
      <c r="D13" s="50">
        <v>1</v>
      </c>
      <c r="E13" s="133" t="s">
        <v>7</v>
      </c>
      <c r="F13" s="143"/>
      <c r="G13" s="51">
        <v>0</v>
      </c>
      <c r="H13" s="51">
        <v>0</v>
      </c>
      <c r="I13" s="47">
        <f t="shared" si="24"/>
        <v>0.99984767969313781</v>
      </c>
      <c r="J13" s="49">
        <f t="shared" si="25"/>
        <v>0</v>
      </c>
      <c r="K13" s="118" t="str">
        <f t="shared" si="26"/>
        <v>I</v>
      </c>
      <c r="L13" s="123"/>
      <c r="M13" s="10">
        <v>0</v>
      </c>
      <c r="N13" s="135" t="s">
        <v>34</v>
      </c>
      <c r="O13" s="8">
        <f t="shared" si="0"/>
        <v>0</v>
      </c>
      <c r="P13" s="8">
        <f t="shared" si="1"/>
        <v>91</v>
      </c>
      <c r="Q13" s="40">
        <f t="shared" si="2"/>
        <v>91</v>
      </c>
      <c r="R13" s="41">
        <f t="shared" si="27"/>
        <v>0</v>
      </c>
      <c r="S13" s="127" t="str">
        <f t="shared" si="28"/>
        <v>N</v>
      </c>
      <c r="T13" s="131"/>
      <c r="U13" s="114">
        <v>0</v>
      </c>
      <c r="V13" s="74">
        <f t="shared" si="3"/>
        <v>0.99984772607724903</v>
      </c>
      <c r="W13" s="79">
        <f t="shared" si="29"/>
        <v>89.000152273922495</v>
      </c>
      <c r="X13" s="71" t="str">
        <f t="shared" si="30"/>
        <v>I</v>
      </c>
      <c r="Y13" s="9" t="str">
        <f t="shared" si="4"/>
        <v>I</v>
      </c>
      <c r="Z13" s="9" t="b">
        <f t="shared" si="5"/>
        <v>0</v>
      </c>
      <c r="AA13" s="9" t="b">
        <f t="shared" si="6"/>
        <v>0</v>
      </c>
      <c r="AB13" s="14" t="str">
        <f t="shared" si="31"/>
        <v>NÃO</v>
      </c>
      <c r="AC13" s="25" t="str">
        <f t="shared" si="7"/>
        <v>N</v>
      </c>
      <c r="AD13" s="14" t="b">
        <f t="shared" si="8"/>
        <v>0</v>
      </c>
      <c r="AE13" s="14" t="b">
        <f t="shared" si="9"/>
        <v>0</v>
      </c>
      <c r="AF13" s="26" t="str">
        <f t="shared" si="32"/>
        <v>NÃO</v>
      </c>
      <c r="AG13" s="25" t="str">
        <f t="shared" si="10"/>
        <v>I</v>
      </c>
      <c r="AH13" s="14" t="str">
        <f t="shared" si="11"/>
        <v>I</v>
      </c>
      <c r="AI13" s="14" t="b">
        <f t="shared" si="12"/>
        <v>0</v>
      </c>
      <c r="AJ13" s="26" t="str">
        <f t="shared" si="13"/>
        <v>NÃO</v>
      </c>
      <c r="AK13" s="14">
        <f t="shared" si="14"/>
        <v>0</v>
      </c>
      <c r="AL13" s="14">
        <f t="shared" si="15"/>
        <v>1.7452406437283512E-2</v>
      </c>
      <c r="AM13" s="24">
        <f t="shared" si="33"/>
        <v>0</v>
      </c>
      <c r="AN13" s="14">
        <f t="shared" si="16"/>
        <v>1.7449749160682683E-2</v>
      </c>
      <c r="AO13" s="14">
        <f t="shared" si="17"/>
        <v>1.7452406437283512E-2</v>
      </c>
      <c r="AP13" s="78">
        <f t="shared" si="34"/>
        <v>89.000152273922495</v>
      </c>
      <c r="AQ13" s="86"/>
      <c r="AR13" s="90"/>
      <c r="AS13" s="87"/>
      <c r="AT13" s="33">
        <f t="shared" si="18"/>
        <v>1</v>
      </c>
      <c r="AU13" s="33">
        <f t="shared" si="19"/>
        <v>0</v>
      </c>
      <c r="AV13" s="33">
        <f t="shared" si="20"/>
        <v>0</v>
      </c>
      <c r="AW13" s="34">
        <f t="shared" si="21"/>
        <v>-1.7449748351250485E-2</v>
      </c>
      <c r="AX13" s="34">
        <f t="shared" si="22"/>
        <v>-3.0458649045213493E-4</v>
      </c>
      <c r="AY13" s="34">
        <f t="shared" si="23"/>
        <v>0.99984769515639127</v>
      </c>
      <c r="AZ13" s="34">
        <f t="shared" si="35"/>
        <v>-1.7449748351250485E-2</v>
      </c>
      <c r="BA13" s="34">
        <f t="shared" si="36"/>
        <v>1</v>
      </c>
      <c r="BB13" s="34">
        <f t="shared" si="37"/>
        <v>1</v>
      </c>
      <c r="BC13" s="34">
        <f t="shared" si="38"/>
        <v>-1.7449748351250485E-2</v>
      </c>
      <c r="BD13" s="31">
        <f t="shared" si="39"/>
        <v>-0.99984767969313781</v>
      </c>
      <c r="BE13" s="11"/>
      <c r="BF13" s="11"/>
      <c r="BG13" s="11"/>
      <c r="BH13" s="11"/>
      <c r="BI13" s="11"/>
      <c r="BJ13" s="11"/>
      <c r="BK13" s="11"/>
    </row>
    <row r="14" spans="2:63" ht="18.75" thickBot="1">
      <c r="B14" s="141">
        <v>8</v>
      </c>
      <c r="C14" s="50">
        <v>1</v>
      </c>
      <c r="D14" s="50">
        <v>1</v>
      </c>
      <c r="E14" s="133" t="s">
        <v>7</v>
      </c>
      <c r="F14" s="143"/>
      <c r="G14" s="51">
        <v>0</v>
      </c>
      <c r="H14" s="51">
        <v>0</v>
      </c>
      <c r="I14" s="47">
        <f t="shared" si="24"/>
        <v>0.99984767969313781</v>
      </c>
      <c r="J14" s="49">
        <f t="shared" si="25"/>
        <v>0</v>
      </c>
      <c r="K14" s="118" t="str">
        <f t="shared" si="26"/>
        <v>I</v>
      </c>
      <c r="L14" s="123"/>
      <c r="M14" s="10">
        <v>0</v>
      </c>
      <c r="N14" s="135" t="s">
        <v>34</v>
      </c>
      <c r="O14" s="8">
        <f t="shared" si="0"/>
        <v>0</v>
      </c>
      <c r="P14" s="8">
        <f t="shared" si="1"/>
        <v>91</v>
      </c>
      <c r="Q14" s="40">
        <f t="shared" si="2"/>
        <v>91</v>
      </c>
      <c r="R14" s="41">
        <f t="shared" si="27"/>
        <v>0</v>
      </c>
      <c r="S14" s="127" t="str">
        <f t="shared" si="28"/>
        <v>N</v>
      </c>
      <c r="T14" s="131"/>
      <c r="U14" s="114">
        <v>0</v>
      </c>
      <c r="V14" s="74">
        <f t="shared" si="3"/>
        <v>0.99984772607724903</v>
      </c>
      <c r="W14" s="79">
        <f t="shared" si="29"/>
        <v>89.000152273922495</v>
      </c>
      <c r="X14" s="71" t="str">
        <f t="shared" si="30"/>
        <v>I</v>
      </c>
      <c r="Y14" s="9" t="str">
        <f t="shared" si="4"/>
        <v>I</v>
      </c>
      <c r="Z14" s="9" t="b">
        <f t="shared" si="5"/>
        <v>0</v>
      </c>
      <c r="AA14" s="9" t="b">
        <f t="shared" si="6"/>
        <v>0</v>
      </c>
      <c r="AB14" s="14" t="str">
        <f t="shared" si="31"/>
        <v>NÃO</v>
      </c>
      <c r="AC14" s="25" t="str">
        <f t="shared" si="7"/>
        <v>N</v>
      </c>
      <c r="AD14" s="14" t="b">
        <f t="shared" si="8"/>
        <v>0</v>
      </c>
      <c r="AE14" s="14" t="b">
        <f t="shared" si="9"/>
        <v>0</v>
      </c>
      <c r="AF14" s="26" t="str">
        <f t="shared" si="32"/>
        <v>NÃO</v>
      </c>
      <c r="AG14" s="25" t="str">
        <f t="shared" si="10"/>
        <v>I</v>
      </c>
      <c r="AH14" s="14" t="str">
        <f t="shared" si="11"/>
        <v>I</v>
      </c>
      <c r="AI14" s="14" t="b">
        <f t="shared" si="12"/>
        <v>0</v>
      </c>
      <c r="AJ14" s="26" t="str">
        <f t="shared" si="13"/>
        <v>NÃO</v>
      </c>
      <c r="AK14" s="14">
        <f t="shared" si="14"/>
        <v>0</v>
      </c>
      <c r="AL14" s="14">
        <f t="shared" si="15"/>
        <v>1.7452406437283512E-2</v>
      </c>
      <c r="AM14" s="24">
        <f t="shared" si="33"/>
        <v>0</v>
      </c>
      <c r="AN14" s="14">
        <f t="shared" si="16"/>
        <v>1.7449749160682683E-2</v>
      </c>
      <c r="AO14" s="14">
        <f t="shared" si="17"/>
        <v>1.7452406437283512E-2</v>
      </c>
      <c r="AP14" s="78">
        <f t="shared" si="34"/>
        <v>89.000152273922495</v>
      </c>
      <c r="AQ14" s="86"/>
      <c r="AR14" s="91"/>
      <c r="AS14" s="87"/>
      <c r="AT14" s="33">
        <f t="shared" si="18"/>
        <v>1</v>
      </c>
      <c r="AU14" s="33">
        <f t="shared" si="19"/>
        <v>0</v>
      </c>
      <c r="AV14" s="33">
        <f t="shared" si="20"/>
        <v>0</v>
      </c>
      <c r="AW14" s="34">
        <f t="shared" si="21"/>
        <v>-1.7449748351250485E-2</v>
      </c>
      <c r="AX14" s="34">
        <f t="shared" si="22"/>
        <v>-3.0458649045213493E-4</v>
      </c>
      <c r="AY14" s="34">
        <f t="shared" si="23"/>
        <v>0.99984769515639127</v>
      </c>
      <c r="AZ14" s="34">
        <f t="shared" si="35"/>
        <v>-1.7449748351250485E-2</v>
      </c>
      <c r="BA14" s="34">
        <f t="shared" si="36"/>
        <v>1</v>
      </c>
      <c r="BB14" s="34">
        <f t="shared" si="37"/>
        <v>1</v>
      </c>
      <c r="BC14" s="34">
        <f t="shared" si="38"/>
        <v>-1.7449748351250485E-2</v>
      </c>
      <c r="BD14" s="31">
        <f t="shared" si="39"/>
        <v>-0.99984767969313781</v>
      </c>
      <c r="BE14" s="11"/>
      <c r="BF14" s="11"/>
      <c r="BG14" s="11"/>
      <c r="BH14" s="11"/>
      <c r="BI14" s="11"/>
      <c r="BJ14" s="11"/>
      <c r="BK14" s="11"/>
    </row>
    <row r="15" spans="2:63" ht="18.75" thickBot="1">
      <c r="B15" s="141">
        <v>9</v>
      </c>
      <c r="C15" s="50">
        <v>1</v>
      </c>
      <c r="D15" s="50">
        <v>1</v>
      </c>
      <c r="E15" s="133" t="s">
        <v>7</v>
      </c>
      <c r="F15" s="143"/>
      <c r="G15" s="51">
        <v>0</v>
      </c>
      <c r="H15" s="51">
        <v>0</v>
      </c>
      <c r="I15" s="47">
        <f t="shared" si="24"/>
        <v>0.99984767969313781</v>
      </c>
      <c r="J15" s="49">
        <f t="shared" si="25"/>
        <v>0</v>
      </c>
      <c r="K15" s="118" t="str">
        <f t="shared" si="26"/>
        <v>I</v>
      </c>
      <c r="L15" s="123"/>
      <c r="M15" s="10">
        <v>0</v>
      </c>
      <c r="N15" s="135" t="s">
        <v>34</v>
      </c>
      <c r="O15" s="8">
        <f t="shared" si="0"/>
        <v>0</v>
      </c>
      <c r="P15" s="8">
        <f t="shared" si="1"/>
        <v>91</v>
      </c>
      <c r="Q15" s="40">
        <f t="shared" si="2"/>
        <v>91</v>
      </c>
      <c r="R15" s="41">
        <f t="shared" si="27"/>
        <v>0</v>
      </c>
      <c r="S15" s="127" t="str">
        <f t="shared" si="28"/>
        <v>N</v>
      </c>
      <c r="T15" s="131"/>
      <c r="U15" s="114">
        <v>0</v>
      </c>
      <c r="V15" s="74">
        <f t="shared" si="3"/>
        <v>0.99984772607724903</v>
      </c>
      <c r="W15" s="79">
        <f t="shared" si="29"/>
        <v>89.000152273922495</v>
      </c>
      <c r="X15" s="71" t="str">
        <f t="shared" si="30"/>
        <v>I</v>
      </c>
      <c r="Y15" s="9" t="str">
        <f t="shared" si="4"/>
        <v>I</v>
      </c>
      <c r="Z15" s="9" t="b">
        <f t="shared" si="5"/>
        <v>0</v>
      </c>
      <c r="AA15" s="9" t="b">
        <f t="shared" si="6"/>
        <v>0</v>
      </c>
      <c r="AB15" s="14" t="str">
        <f t="shared" si="31"/>
        <v>NÃO</v>
      </c>
      <c r="AC15" s="25" t="str">
        <f t="shared" si="7"/>
        <v>N</v>
      </c>
      <c r="AD15" s="14" t="b">
        <f t="shared" si="8"/>
        <v>0</v>
      </c>
      <c r="AE15" s="14" t="b">
        <f t="shared" si="9"/>
        <v>0</v>
      </c>
      <c r="AF15" s="26" t="str">
        <f t="shared" si="32"/>
        <v>NÃO</v>
      </c>
      <c r="AG15" s="25" t="str">
        <f t="shared" si="10"/>
        <v>I</v>
      </c>
      <c r="AH15" s="14" t="str">
        <f t="shared" si="11"/>
        <v>I</v>
      </c>
      <c r="AI15" s="14" t="b">
        <f t="shared" si="12"/>
        <v>0</v>
      </c>
      <c r="AJ15" s="26" t="str">
        <f t="shared" si="13"/>
        <v>NÃO</v>
      </c>
      <c r="AK15" s="14">
        <f t="shared" si="14"/>
        <v>0</v>
      </c>
      <c r="AL15" s="14">
        <f t="shared" si="15"/>
        <v>1.7452406437283512E-2</v>
      </c>
      <c r="AM15" s="24">
        <f t="shared" si="33"/>
        <v>0</v>
      </c>
      <c r="AN15" s="14">
        <f t="shared" si="16"/>
        <v>1.7449749160682683E-2</v>
      </c>
      <c r="AO15" s="14">
        <f t="shared" si="17"/>
        <v>1.7452406437283512E-2</v>
      </c>
      <c r="AP15" s="78">
        <f t="shared" si="34"/>
        <v>89.000152273922495</v>
      </c>
      <c r="AQ15" s="95"/>
      <c r="AR15" s="92"/>
      <c r="AS15" s="96"/>
      <c r="AT15" s="33">
        <f t="shared" si="18"/>
        <v>1</v>
      </c>
      <c r="AU15" s="33">
        <f t="shared" si="19"/>
        <v>0</v>
      </c>
      <c r="AV15" s="33">
        <f t="shared" si="20"/>
        <v>0</v>
      </c>
      <c r="AW15" s="34">
        <f t="shared" si="21"/>
        <v>-1.7449748351250485E-2</v>
      </c>
      <c r="AX15" s="34">
        <f t="shared" si="22"/>
        <v>-3.0458649045213493E-4</v>
      </c>
      <c r="AY15" s="34">
        <f t="shared" si="23"/>
        <v>0.99984769515639127</v>
      </c>
      <c r="AZ15" s="34">
        <f t="shared" si="35"/>
        <v>-1.7449748351250485E-2</v>
      </c>
      <c r="BA15" s="34">
        <f t="shared" si="36"/>
        <v>1</v>
      </c>
      <c r="BB15" s="34">
        <f t="shared" si="37"/>
        <v>1</v>
      </c>
      <c r="BC15" s="34">
        <f t="shared" si="38"/>
        <v>-1.7449748351250485E-2</v>
      </c>
      <c r="BD15" s="31">
        <f t="shared" si="39"/>
        <v>-0.99984767969313781</v>
      </c>
      <c r="BE15" s="11"/>
      <c r="BF15" s="11"/>
      <c r="BG15" s="11"/>
      <c r="BH15" s="11"/>
      <c r="BI15" s="11"/>
      <c r="BJ15" s="11"/>
      <c r="BK15" s="11"/>
    </row>
    <row r="16" spans="2:63" ht="18.75" thickBot="1">
      <c r="B16" s="141">
        <v>10</v>
      </c>
      <c r="C16" s="50">
        <v>1</v>
      </c>
      <c r="D16" s="50">
        <v>1</v>
      </c>
      <c r="E16" s="133" t="s">
        <v>7</v>
      </c>
      <c r="F16" s="143"/>
      <c r="G16" s="51">
        <v>0</v>
      </c>
      <c r="H16" s="51">
        <v>0</v>
      </c>
      <c r="I16" s="47">
        <f t="shared" si="24"/>
        <v>0.99984767969313781</v>
      </c>
      <c r="J16" s="49">
        <f t="shared" si="25"/>
        <v>0</v>
      </c>
      <c r="K16" s="118" t="str">
        <f t="shared" si="26"/>
        <v>I</v>
      </c>
      <c r="L16" s="123"/>
      <c r="M16" s="10">
        <v>0</v>
      </c>
      <c r="N16" s="135" t="s">
        <v>34</v>
      </c>
      <c r="O16" s="8">
        <f t="shared" si="0"/>
        <v>0</v>
      </c>
      <c r="P16" s="8">
        <f t="shared" si="1"/>
        <v>91</v>
      </c>
      <c r="Q16" s="40">
        <f t="shared" si="2"/>
        <v>91</v>
      </c>
      <c r="R16" s="41">
        <f t="shared" si="27"/>
        <v>0</v>
      </c>
      <c r="S16" s="127" t="str">
        <f t="shared" si="28"/>
        <v>N</v>
      </c>
      <c r="T16" s="131"/>
      <c r="U16" s="114">
        <v>0</v>
      </c>
      <c r="V16" s="74">
        <f t="shared" si="3"/>
        <v>0.99984772607724903</v>
      </c>
      <c r="W16" s="79">
        <f t="shared" si="29"/>
        <v>89.000152273922495</v>
      </c>
      <c r="X16" s="71" t="str">
        <f t="shared" si="30"/>
        <v>I</v>
      </c>
      <c r="Y16" s="9" t="str">
        <f t="shared" si="4"/>
        <v>I</v>
      </c>
      <c r="Z16" s="9" t="b">
        <f t="shared" si="5"/>
        <v>0</v>
      </c>
      <c r="AA16" s="9" t="b">
        <f t="shared" si="6"/>
        <v>0</v>
      </c>
      <c r="AB16" s="14" t="str">
        <f t="shared" si="31"/>
        <v>NÃO</v>
      </c>
      <c r="AC16" s="25" t="str">
        <f t="shared" si="7"/>
        <v>N</v>
      </c>
      <c r="AD16" s="14" t="b">
        <f t="shared" si="8"/>
        <v>0</v>
      </c>
      <c r="AE16" s="14" t="b">
        <f t="shared" si="9"/>
        <v>0</v>
      </c>
      <c r="AF16" s="26" t="str">
        <f t="shared" si="32"/>
        <v>NÃO</v>
      </c>
      <c r="AG16" s="25" t="str">
        <f t="shared" si="10"/>
        <v>I</v>
      </c>
      <c r="AH16" s="14" t="str">
        <f t="shared" si="11"/>
        <v>I</v>
      </c>
      <c r="AI16" s="14" t="b">
        <f t="shared" si="12"/>
        <v>0</v>
      </c>
      <c r="AJ16" s="26" t="str">
        <f t="shared" si="13"/>
        <v>NÃO</v>
      </c>
      <c r="AK16" s="14">
        <f t="shared" si="14"/>
        <v>0</v>
      </c>
      <c r="AL16" s="14">
        <f t="shared" si="15"/>
        <v>1.7452406437283512E-2</v>
      </c>
      <c r="AM16" s="24">
        <f t="shared" si="33"/>
        <v>0</v>
      </c>
      <c r="AN16" s="14">
        <f t="shared" si="16"/>
        <v>1.7449749160682683E-2</v>
      </c>
      <c r="AO16" s="14">
        <f t="shared" si="17"/>
        <v>1.7452406437283512E-2</v>
      </c>
      <c r="AP16" s="78">
        <f t="shared" si="34"/>
        <v>89.000152273922495</v>
      </c>
      <c r="AQ16" s="86"/>
      <c r="AR16" s="93"/>
      <c r="AS16" s="87"/>
      <c r="AT16" s="33">
        <f t="shared" si="18"/>
        <v>1</v>
      </c>
      <c r="AU16" s="33">
        <f t="shared" si="19"/>
        <v>0</v>
      </c>
      <c r="AV16" s="33">
        <f t="shared" si="20"/>
        <v>0</v>
      </c>
      <c r="AW16" s="34">
        <f t="shared" si="21"/>
        <v>-1.7449748351250485E-2</v>
      </c>
      <c r="AX16" s="34">
        <f t="shared" si="22"/>
        <v>-3.0458649045213493E-4</v>
      </c>
      <c r="AY16" s="34">
        <f t="shared" si="23"/>
        <v>0.99984769515639127</v>
      </c>
      <c r="AZ16" s="34">
        <f t="shared" si="35"/>
        <v>-1.7449748351250485E-2</v>
      </c>
      <c r="BA16" s="34">
        <f t="shared" si="36"/>
        <v>1</v>
      </c>
      <c r="BB16" s="34">
        <f t="shared" si="37"/>
        <v>1</v>
      </c>
      <c r="BC16" s="34">
        <f t="shared" si="38"/>
        <v>-1.7449748351250485E-2</v>
      </c>
      <c r="BD16" s="31">
        <f t="shared" si="39"/>
        <v>-0.99984767969313781</v>
      </c>
      <c r="BE16" s="11"/>
      <c r="BF16" s="11"/>
      <c r="BG16" s="11"/>
      <c r="BH16" s="11"/>
      <c r="BI16" s="11"/>
      <c r="BJ16" s="11"/>
      <c r="BK16" s="11"/>
    </row>
    <row r="17" spans="2:63" ht="18.75" thickBot="1">
      <c r="B17" s="141">
        <v>11</v>
      </c>
      <c r="C17" s="50">
        <v>1</v>
      </c>
      <c r="D17" s="50">
        <v>1</v>
      </c>
      <c r="E17" s="133" t="s">
        <v>7</v>
      </c>
      <c r="F17" s="143"/>
      <c r="G17" s="51">
        <v>0</v>
      </c>
      <c r="H17" s="51">
        <v>0</v>
      </c>
      <c r="I17" s="47">
        <f t="shared" si="24"/>
        <v>0.99984767969313781</v>
      </c>
      <c r="J17" s="49">
        <f t="shared" si="25"/>
        <v>0</v>
      </c>
      <c r="K17" s="118" t="str">
        <f t="shared" si="26"/>
        <v>I</v>
      </c>
      <c r="L17" s="123"/>
      <c r="M17" s="10">
        <v>0</v>
      </c>
      <c r="N17" s="136" t="s">
        <v>34</v>
      </c>
      <c r="O17" s="8">
        <f t="shared" si="0"/>
        <v>0</v>
      </c>
      <c r="P17" s="8">
        <f t="shared" si="1"/>
        <v>91</v>
      </c>
      <c r="Q17" s="40">
        <f t="shared" si="2"/>
        <v>91</v>
      </c>
      <c r="R17" s="41">
        <f t="shared" si="27"/>
        <v>0</v>
      </c>
      <c r="S17" s="127" t="str">
        <f t="shared" si="28"/>
        <v>N</v>
      </c>
      <c r="T17" s="131"/>
      <c r="U17" s="114">
        <v>0</v>
      </c>
      <c r="V17" s="74">
        <f t="shared" si="3"/>
        <v>0.99984772607724903</v>
      </c>
      <c r="W17" s="79">
        <f t="shared" si="29"/>
        <v>89.000152273922495</v>
      </c>
      <c r="X17" s="71" t="str">
        <f t="shared" si="30"/>
        <v>I</v>
      </c>
      <c r="Y17" s="9" t="str">
        <f t="shared" si="4"/>
        <v>I</v>
      </c>
      <c r="Z17" s="9" t="b">
        <f t="shared" si="5"/>
        <v>0</v>
      </c>
      <c r="AA17" s="9" t="b">
        <f t="shared" si="6"/>
        <v>0</v>
      </c>
      <c r="AB17" s="14" t="str">
        <f t="shared" si="31"/>
        <v>NÃO</v>
      </c>
      <c r="AC17" s="25" t="str">
        <f t="shared" si="7"/>
        <v>N</v>
      </c>
      <c r="AD17" s="14" t="b">
        <f t="shared" si="8"/>
        <v>0</v>
      </c>
      <c r="AE17" s="14" t="b">
        <f t="shared" si="9"/>
        <v>0</v>
      </c>
      <c r="AF17" s="26" t="str">
        <f t="shared" si="32"/>
        <v>NÃO</v>
      </c>
      <c r="AG17" s="25" t="str">
        <f t="shared" si="10"/>
        <v>I</v>
      </c>
      <c r="AH17" s="14" t="str">
        <f t="shared" si="11"/>
        <v>I</v>
      </c>
      <c r="AI17" s="14" t="b">
        <f t="shared" si="12"/>
        <v>0</v>
      </c>
      <c r="AJ17" s="26" t="str">
        <f t="shared" si="13"/>
        <v>NÃO</v>
      </c>
      <c r="AK17" s="14">
        <f t="shared" si="14"/>
        <v>0</v>
      </c>
      <c r="AL17" s="14">
        <f t="shared" si="15"/>
        <v>1.7452406437283512E-2</v>
      </c>
      <c r="AM17" s="24">
        <f t="shared" si="33"/>
        <v>0</v>
      </c>
      <c r="AN17" s="14">
        <f t="shared" si="16"/>
        <v>1.7449749160682683E-2</v>
      </c>
      <c r="AO17" s="14">
        <f t="shared" si="17"/>
        <v>1.7452406437283512E-2</v>
      </c>
      <c r="AP17" s="78">
        <f t="shared" si="34"/>
        <v>89.000152273922495</v>
      </c>
      <c r="AQ17" s="97"/>
      <c r="AR17" s="94"/>
      <c r="AS17" s="98"/>
      <c r="AT17" s="33">
        <f t="shared" si="18"/>
        <v>1</v>
      </c>
      <c r="AU17" s="33">
        <f t="shared" si="19"/>
        <v>0</v>
      </c>
      <c r="AV17" s="33">
        <f t="shared" si="20"/>
        <v>0</v>
      </c>
      <c r="AW17" s="34">
        <f t="shared" si="21"/>
        <v>-1.7449748351250485E-2</v>
      </c>
      <c r="AX17" s="34">
        <f t="shared" si="22"/>
        <v>-3.0458649045213493E-4</v>
      </c>
      <c r="AY17" s="34">
        <f t="shared" si="23"/>
        <v>0.99984769515639127</v>
      </c>
      <c r="AZ17" s="34">
        <f t="shared" si="35"/>
        <v>-1.7449748351250485E-2</v>
      </c>
      <c r="BA17" s="34">
        <f t="shared" si="36"/>
        <v>1</v>
      </c>
      <c r="BB17" s="34">
        <f t="shared" si="37"/>
        <v>1</v>
      </c>
      <c r="BC17" s="34">
        <f t="shared" si="38"/>
        <v>-1.7449748351250485E-2</v>
      </c>
      <c r="BD17" s="31">
        <f t="shared" si="39"/>
        <v>-0.99984767969313781</v>
      </c>
      <c r="BE17" s="11"/>
      <c r="BF17" s="11"/>
      <c r="BG17" s="11"/>
      <c r="BH17" s="11"/>
      <c r="BI17" s="11"/>
      <c r="BJ17" s="11"/>
      <c r="BK17" s="11"/>
    </row>
    <row r="18" spans="2:63" ht="18.75" thickBot="1">
      <c r="B18" s="141">
        <v>12</v>
      </c>
      <c r="C18" s="50">
        <v>1</v>
      </c>
      <c r="D18" s="50">
        <v>1</v>
      </c>
      <c r="E18" s="133" t="s">
        <v>7</v>
      </c>
      <c r="F18" s="143"/>
      <c r="G18" s="51">
        <v>0</v>
      </c>
      <c r="H18" s="51">
        <v>0</v>
      </c>
      <c r="I18" s="47">
        <f t="shared" si="24"/>
        <v>0.99984767969313781</v>
      </c>
      <c r="J18" s="49">
        <f t="shared" si="25"/>
        <v>0</v>
      </c>
      <c r="K18" s="118" t="str">
        <f t="shared" si="26"/>
        <v>I</v>
      </c>
      <c r="L18" s="123"/>
      <c r="M18" s="10">
        <v>0</v>
      </c>
      <c r="N18" s="136" t="s">
        <v>34</v>
      </c>
      <c r="O18" s="8">
        <f t="shared" si="0"/>
        <v>0</v>
      </c>
      <c r="P18" s="8">
        <f t="shared" si="1"/>
        <v>91</v>
      </c>
      <c r="Q18" s="40">
        <f t="shared" si="2"/>
        <v>91</v>
      </c>
      <c r="R18" s="41">
        <f t="shared" si="27"/>
        <v>0</v>
      </c>
      <c r="S18" s="127" t="str">
        <f t="shared" si="28"/>
        <v>N</v>
      </c>
      <c r="T18" s="131"/>
      <c r="U18" s="114">
        <v>0</v>
      </c>
      <c r="V18" s="74">
        <f t="shared" si="3"/>
        <v>0.99984772607724903</v>
      </c>
      <c r="W18" s="79">
        <f t="shared" si="29"/>
        <v>89.000152273922495</v>
      </c>
      <c r="X18" s="71" t="str">
        <f t="shared" si="30"/>
        <v>I</v>
      </c>
      <c r="Y18" s="9" t="str">
        <f t="shared" si="4"/>
        <v>I</v>
      </c>
      <c r="Z18" s="9" t="b">
        <f t="shared" si="5"/>
        <v>0</v>
      </c>
      <c r="AA18" s="9" t="b">
        <f t="shared" si="6"/>
        <v>0</v>
      </c>
      <c r="AB18" s="14" t="str">
        <f t="shared" si="31"/>
        <v>NÃO</v>
      </c>
      <c r="AC18" s="25" t="str">
        <f t="shared" si="7"/>
        <v>N</v>
      </c>
      <c r="AD18" s="14" t="b">
        <f t="shared" si="8"/>
        <v>0</v>
      </c>
      <c r="AE18" s="14" t="b">
        <f t="shared" si="9"/>
        <v>0</v>
      </c>
      <c r="AF18" s="26" t="str">
        <f t="shared" si="32"/>
        <v>NÃO</v>
      </c>
      <c r="AG18" s="25" t="str">
        <f t="shared" si="10"/>
        <v>I</v>
      </c>
      <c r="AH18" s="14" t="str">
        <f t="shared" si="11"/>
        <v>I</v>
      </c>
      <c r="AI18" s="14" t="b">
        <f t="shared" si="12"/>
        <v>0</v>
      </c>
      <c r="AJ18" s="26" t="str">
        <f t="shared" si="13"/>
        <v>NÃO</v>
      </c>
      <c r="AK18" s="14">
        <f t="shared" si="14"/>
        <v>0</v>
      </c>
      <c r="AL18" s="14">
        <f t="shared" si="15"/>
        <v>1.7452406437283512E-2</v>
      </c>
      <c r="AM18" s="24">
        <f t="shared" si="33"/>
        <v>0</v>
      </c>
      <c r="AN18" s="14">
        <f t="shared" si="16"/>
        <v>1.7449749160682683E-2</v>
      </c>
      <c r="AO18" s="14">
        <f t="shared" si="17"/>
        <v>1.7452406437283512E-2</v>
      </c>
      <c r="AP18" s="78">
        <f t="shared" si="34"/>
        <v>89.000152273922495</v>
      </c>
      <c r="AQ18" s="86"/>
      <c r="AR18" s="99"/>
      <c r="AS18" s="87"/>
      <c r="AT18" s="33">
        <f t="shared" si="18"/>
        <v>1</v>
      </c>
      <c r="AU18" s="33">
        <f t="shared" si="19"/>
        <v>0</v>
      </c>
      <c r="AV18" s="33">
        <f t="shared" si="20"/>
        <v>0</v>
      </c>
      <c r="AW18" s="34">
        <f t="shared" si="21"/>
        <v>-1.7449748351250485E-2</v>
      </c>
      <c r="AX18" s="34">
        <f t="shared" si="22"/>
        <v>-3.0458649045213493E-4</v>
      </c>
      <c r="AY18" s="34">
        <f t="shared" si="23"/>
        <v>0.99984769515639127</v>
      </c>
      <c r="AZ18" s="34">
        <f t="shared" si="35"/>
        <v>-1.7449748351250485E-2</v>
      </c>
      <c r="BA18" s="34">
        <f t="shared" si="36"/>
        <v>1</v>
      </c>
      <c r="BB18" s="34">
        <f t="shared" si="37"/>
        <v>1</v>
      </c>
      <c r="BC18" s="34">
        <f t="shared" si="38"/>
        <v>-1.7449748351250485E-2</v>
      </c>
      <c r="BD18" s="31">
        <f t="shared" si="39"/>
        <v>-0.99984767969313781</v>
      </c>
      <c r="BE18" s="11"/>
      <c r="BF18" s="11"/>
      <c r="BG18" s="11"/>
      <c r="BH18" s="11"/>
      <c r="BI18" s="11"/>
      <c r="BJ18" s="11"/>
      <c r="BK18" s="11"/>
    </row>
    <row r="19" spans="2:63" ht="18.75" thickBot="1">
      <c r="B19" s="141">
        <v>13</v>
      </c>
      <c r="C19" s="50">
        <v>1</v>
      </c>
      <c r="D19" s="50">
        <v>1</v>
      </c>
      <c r="E19" s="133" t="s">
        <v>7</v>
      </c>
      <c r="F19" s="143"/>
      <c r="G19" s="51">
        <v>0</v>
      </c>
      <c r="H19" s="51">
        <v>0</v>
      </c>
      <c r="I19" s="47">
        <f t="shared" si="24"/>
        <v>0.99984767969313781</v>
      </c>
      <c r="J19" s="49">
        <f t="shared" si="25"/>
        <v>0</v>
      </c>
      <c r="K19" s="118" t="str">
        <f t="shared" si="26"/>
        <v>I</v>
      </c>
      <c r="L19" s="123"/>
      <c r="M19" s="10">
        <v>0</v>
      </c>
      <c r="N19" s="136" t="s">
        <v>34</v>
      </c>
      <c r="O19" s="7">
        <f t="shared" si="0"/>
        <v>0</v>
      </c>
      <c r="P19" s="8">
        <f t="shared" si="1"/>
        <v>91</v>
      </c>
      <c r="Q19" s="40">
        <f t="shared" si="2"/>
        <v>91</v>
      </c>
      <c r="R19" s="41">
        <f t="shared" si="27"/>
        <v>0</v>
      </c>
      <c r="S19" s="127" t="str">
        <f t="shared" si="28"/>
        <v>N</v>
      </c>
      <c r="T19" s="131"/>
      <c r="U19" s="114">
        <v>0</v>
      </c>
      <c r="V19" s="74">
        <f t="shared" si="3"/>
        <v>0.99984772607724903</v>
      </c>
      <c r="W19" s="79">
        <f t="shared" si="29"/>
        <v>89.000152273922495</v>
      </c>
      <c r="X19" s="71" t="str">
        <f t="shared" si="30"/>
        <v>I</v>
      </c>
      <c r="Y19" s="9" t="str">
        <f t="shared" si="4"/>
        <v>I</v>
      </c>
      <c r="Z19" s="9" t="b">
        <f t="shared" si="5"/>
        <v>0</v>
      </c>
      <c r="AA19" s="9" t="b">
        <f t="shared" si="6"/>
        <v>0</v>
      </c>
      <c r="AB19" s="14" t="str">
        <f t="shared" si="31"/>
        <v>NÃO</v>
      </c>
      <c r="AC19" s="25" t="str">
        <f t="shared" si="7"/>
        <v>N</v>
      </c>
      <c r="AD19" s="14" t="b">
        <f t="shared" si="8"/>
        <v>0</v>
      </c>
      <c r="AE19" s="14" t="b">
        <f t="shared" si="9"/>
        <v>0</v>
      </c>
      <c r="AF19" s="26" t="str">
        <f t="shared" si="32"/>
        <v>NÃO</v>
      </c>
      <c r="AG19" s="25" t="str">
        <f t="shared" si="10"/>
        <v>I</v>
      </c>
      <c r="AH19" s="14" t="str">
        <f t="shared" si="11"/>
        <v>I</v>
      </c>
      <c r="AI19" s="14" t="b">
        <f t="shared" si="12"/>
        <v>0</v>
      </c>
      <c r="AJ19" s="26" t="str">
        <f t="shared" si="13"/>
        <v>NÃO</v>
      </c>
      <c r="AK19" s="14">
        <f t="shared" si="14"/>
        <v>0</v>
      </c>
      <c r="AL19" s="14">
        <f t="shared" si="15"/>
        <v>1.7452406437283512E-2</v>
      </c>
      <c r="AM19" s="24">
        <f t="shared" si="33"/>
        <v>0</v>
      </c>
      <c r="AN19" s="14">
        <f t="shared" si="16"/>
        <v>1.7449749160682683E-2</v>
      </c>
      <c r="AO19" s="14">
        <f t="shared" si="17"/>
        <v>1.7452406437283512E-2</v>
      </c>
      <c r="AP19" s="78">
        <f t="shared" si="34"/>
        <v>89.000152273922495</v>
      </c>
      <c r="AQ19" s="151"/>
      <c r="AS19" s="20"/>
      <c r="AT19" s="33">
        <f t="shared" si="18"/>
        <v>1</v>
      </c>
      <c r="AU19" s="33">
        <f t="shared" si="19"/>
        <v>0</v>
      </c>
      <c r="AV19" s="33">
        <f t="shared" si="20"/>
        <v>0</v>
      </c>
      <c r="AW19" s="34">
        <f t="shared" si="21"/>
        <v>-1.7449748351250485E-2</v>
      </c>
      <c r="AX19" s="34">
        <f t="shared" si="22"/>
        <v>-3.0458649045213493E-4</v>
      </c>
      <c r="AY19" s="34">
        <f t="shared" si="23"/>
        <v>0.99984769515639127</v>
      </c>
      <c r="AZ19" s="34">
        <f t="shared" si="35"/>
        <v>-1.7449748351250485E-2</v>
      </c>
      <c r="BA19" s="34">
        <f t="shared" si="36"/>
        <v>1</v>
      </c>
      <c r="BB19" s="34">
        <f t="shared" si="37"/>
        <v>1</v>
      </c>
      <c r="BC19" s="34">
        <f t="shared" si="38"/>
        <v>-1.7449748351250485E-2</v>
      </c>
      <c r="BD19" s="31">
        <f t="shared" si="39"/>
        <v>-0.99984767969313781</v>
      </c>
      <c r="BE19" s="11"/>
      <c r="BF19" s="11"/>
      <c r="BG19" s="11"/>
      <c r="BH19" s="11"/>
      <c r="BI19" s="11"/>
      <c r="BJ19" s="11"/>
      <c r="BK19" s="11"/>
    </row>
    <row r="20" spans="2:63" ht="18.75" thickBot="1">
      <c r="B20" s="141">
        <v>14</v>
      </c>
      <c r="C20" s="50">
        <v>1</v>
      </c>
      <c r="D20" s="50">
        <v>1</v>
      </c>
      <c r="E20" s="133" t="s">
        <v>7</v>
      </c>
      <c r="F20" s="143"/>
      <c r="G20" s="51">
        <v>0</v>
      </c>
      <c r="H20" s="51">
        <v>0</v>
      </c>
      <c r="I20" s="47">
        <f t="shared" si="24"/>
        <v>0.99984767969313781</v>
      </c>
      <c r="J20" s="49">
        <f t="shared" si="25"/>
        <v>0</v>
      </c>
      <c r="K20" s="118" t="str">
        <f t="shared" si="26"/>
        <v>I</v>
      </c>
      <c r="L20" s="123"/>
      <c r="M20" s="10">
        <v>0</v>
      </c>
      <c r="N20" s="136" t="s">
        <v>34</v>
      </c>
      <c r="O20" s="7">
        <f t="shared" si="0"/>
        <v>0</v>
      </c>
      <c r="P20" s="8">
        <f t="shared" si="1"/>
        <v>91</v>
      </c>
      <c r="Q20" s="40">
        <f t="shared" si="2"/>
        <v>91</v>
      </c>
      <c r="R20" s="41">
        <f t="shared" si="27"/>
        <v>0</v>
      </c>
      <c r="S20" s="127" t="str">
        <f t="shared" si="28"/>
        <v>N</v>
      </c>
      <c r="T20" s="131"/>
      <c r="U20" s="114">
        <v>0</v>
      </c>
      <c r="V20" s="74">
        <f t="shared" si="3"/>
        <v>0.99984772607724903</v>
      </c>
      <c r="W20" s="79">
        <f t="shared" si="29"/>
        <v>89.000152273922495</v>
      </c>
      <c r="X20" s="71" t="str">
        <f t="shared" si="30"/>
        <v>I</v>
      </c>
      <c r="Y20" s="9" t="str">
        <f t="shared" si="4"/>
        <v>I</v>
      </c>
      <c r="Z20" s="9" t="b">
        <f t="shared" si="5"/>
        <v>0</v>
      </c>
      <c r="AA20" s="9" t="b">
        <f t="shared" si="6"/>
        <v>0</v>
      </c>
      <c r="AB20" s="14" t="str">
        <f t="shared" si="31"/>
        <v>NÃO</v>
      </c>
      <c r="AC20" s="25" t="str">
        <f t="shared" si="7"/>
        <v>N</v>
      </c>
      <c r="AD20" s="14" t="b">
        <f t="shared" si="8"/>
        <v>0</v>
      </c>
      <c r="AE20" s="14" t="b">
        <f t="shared" si="9"/>
        <v>0</v>
      </c>
      <c r="AF20" s="26" t="str">
        <f t="shared" si="32"/>
        <v>NÃO</v>
      </c>
      <c r="AG20" s="25" t="str">
        <f t="shared" si="10"/>
        <v>I</v>
      </c>
      <c r="AH20" s="14" t="str">
        <f t="shared" si="11"/>
        <v>I</v>
      </c>
      <c r="AI20" s="14" t="b">
        <f t="shared" si="12"/>
        <v>0</v>
      </c>
      <c r="AJ20" s="26" t="str">
        <f t="shared" si="13"/>
        <v>NÃO</v>
      </c>
      <c r="AK20" s="14">
        <f t="shared" si="14"/>
        <v>0</v>
      </c>
      <c r="AL20" s="14">
        <f t="shared" si="15"/>
        <v>1.7452406437283512E-2</v>
      </c>
      <c r="AM20" s="24">
        <f t="shared" si="33"/>
        <v>0</v>
      </c>
      <c r="AN20" s="14">
        <f t="shared" si="16"/>
        <v>1.7449749160682683E-2</v>
      </c>
      <c r="AO20" s="14">
        <f t="shared" si="17"/>
        <v>1.7452406437283512E-2</v>
      </c>
      <c r="AP20" s="78">
        <f t="shared" si="34"/>
        <v>89.000152273922495</v>
      </c>
      <c r="AQ20" s="20"/>
      <c r="AR20" s="20"/>
      <c r="AS20" s="20"/>
      <c r="AT20" s="33">
        <f t="shared" si="18"/>
        <v>1</v>
      </c>
      <c r="AU20" s="33">
        <f t="shared" si="19"/>
        <v>0</v>
      </c>
      <c r="AV20" s="33">
        <f t="shared" si="20"/>
        <v>0</v>
      </c>
      <c r="AW20" s="34">
        <f t="shared" si="21"/>
        <v>-1.7449748351250485E-2</v>
      </c>
      <c r="AX20" s="34">
        <f t="shared" si="22"/>
        <v>-3.0458649045213493E-4</v>
      </c>
      <c r="AY20" s="34">
        <f t="shared" si="23"/>
        <v>0.99984769515639127</v>
      </c>
      <c r="AZ20" s="34">
        <f t="shared" si="35"/>
        <v>-1.7449748351250485E-2</v>
      </c>
      <c r="BA20" s="34">
        <f t="shared" si="36"/>
        <v>1</v>
      </c>
      <c r="BB20" s="34">
        <f t="shared" si="37"/>
        <v>1</v>
      </c>
      <c r="BC20" s="34">
        <f t="shared" si="38"/>
        <v>-1.7449748351250485E-2</v>
      </c>
      <c r="BD20" s="31">
        <f t="shared" si="39"/>
        <v>-0.99984767969313781</v>
      </c>
      <c r="BE20" s="11"/>
      <c r="BF20" s="11"/>
      <c r="BG20" s="11"/>
      <c r="BH20" s="11"/>
      <c r="BI20" s="11"/>
      <c r="BJ20" s="11"/>
      <c r="BK20" s="11"/>
    </row>
    <row r="21" spans="2:63" ht="18.75" thickBot="1">
      <c r="B21" s="141">
        <v>15</v>
      </c>
      <c r="C21" s="50">
        <v>1</v>
      </c>
      <c r="D21" s="50">
        <v>1</v>
      </c>
      <c r="E21" s="133" t="s">
        <v>7</v>
      </c>
      <c r="F21" s="143"/>
      <c r="G21" s="51">
        <v>0</v>
      </c>
      <c r="H21" s="51">
        <v>0</v>
      </c>
      <c r="I21" s="47">
        <f t="shared" si="24"/>
        <v>0.99984767969313781</v>
      </c>
      <c r="J21" s="49">
        <f t="shared" si="25"/>
        <v>0</v>
      </c>
      <c r="K21" s="118" t="str">
        <f t="shared" si="26"/>
        <v>I</v>
      </c>
      <c r="L21" s="123"/>
      <c r="M21" s="10">
        <v>0</v>
      </c>
      <c r="N21" s="136" t="s">
        <v>34</v>
      </c>
      <c r="O21" s="7">
        <f t="shared" si="0"/>
        <v>0</v>
      </c>
      <c r="P21" s="8">
        <f t="shared" si="1"/>
        <v>91</v>
      </c>
      <c r="Q21" s="40">
        <f t="shared" si="2"/>
        <v>91</v>
      </c>
      <c r="R21" s="41">
        <f t="shared" si="27"/>
        <v>0</v>
      </c>
      <c r="S21" s="127" t="str">
        <f t="shared" si="28"/>
        <v>N</v>
      </c>
      <c r="T21" s="131"/>
      <c r="U21" s="114">
        <v>0</v>
      </c>
      <c r="V21" s="74">
        <f t="shared" si="3"/>
        <v>0.99984772607724903</v>
      </c>
      <c r="W21" s="79">
        <f t="shared" si="29"/>
        <v>89.000152273922495</v>
      </c>
      <c r="X21" s="71" t="str">
        <f t="shared" si="30"/>
        <v>I</v>
      </c>
      <c r="Y21" s="9" t="str">
        <f t="shared" si="4"/>
        <v>I</v>
      </c>
      <c r="Z21" s="9" t="b">
        <f t="shared" si="5"/>
        <v>0</v>
      </c>
      <c r="AA21" s="9" t="b">
        <f t="shared" si="6"/>
        <v>0</v>
      </c>
      <c r="AB21" s="14" t="str">
        <f t="shared" si="31"/>
        <v>NÃO</v>
      </c>
      <c r="AC21" s="25" t="str">
        <f t="shared" si="7"/>
        <v>N</v>
      </c>
      <c r="AD21" s="14" t="b">
        <f t="shared" si="8"/>
        <v>0</v>
      </c>
      <c r="AE21" s="14" t="b">
        <f t="shared" si="9"/>
        <v>0</v>
      </c>
      <c r="AF21" s="26" t="str">
        <f t="shared" si="32"/>
        <v>NÃO</v>
      </c>
      <c r="AG21" s="25" t="str">
        <f t="shared" si="10"/>
        <v>I</v>
      </c>
      <c r="AH21" s="14" t="str">
        <f t="shared" si="11"/>
        <v>I</v>
      </c>
      <c r="AI21" s="14" t="b">
        <f t="shared" si="12"/>
        <v>0</v>
      </c>
      <c r="AJ21" s="26" t="str">
        <f t="shared" si="13"/>
        <v>NÃO</v>
      </c>
      <c r="AK21" s="14">
        <f t="shared" si="14"/>
        <v>0</v>
      </c>
      <c r="AL21" s="14">
        <f t="shared" si="15"/>
        <v>1.7452406437283512E-2</v>
      </c>
      <c r="AM21" s="24">
        <f t="shared" si="33"/>
        <v>0</v>
      </c>
      <c r="AN21" s="14">
        <f t="shared" si="16"/>
        <v>1.7449749160682683E-2</v>
      </c>
      <c r="AO21" s="14">
        <f t="shared" si="17"/>
        <v>1.7452406437283512E-2</v>
      </c>
      <c r="AP21" s="78">
        <f t="shared" si="34"/>
        <v>89.000152273922495</v>
      </c>
      <c r="AQ21" s="20"/>
      <c r="AR21" s="20"/>
      <c r="AS21" s="20"/>
      <c r="AT21" s="33">
        <f t="shared" si="18"/>
        <v>1</v>
      </c>
      <c r="AU21" s="33">
        <f t="shared" si="19"/>
        <v>0</v>
      </c>
      <c r="AV21" s="33">
        <f t="shared" si="20"/>
        <v>0</v>
      </c>
      <c r="AW21" s="34">
        <f t="shared" si="21"/>
        <v>-1.7449748351250485E-2</v>
      </c>
      <c r="AX21" s="34">
        <f t="shared" si="22"/>
        <v>-3.0458649045213493E-4</v>
      </c>
      <c r="AY21" s="34">
        <f t="shared" si="23"/>
        <v>0.99984769515639127</v>
      </c>
      <c r="AZ21" s="34">
        <f t="shared" si="35"/>
        <v>-1.7449748351250485E-2</v>
      </c>
      <c r="BA21" s="34">
        <f t="shared" si="36"/>
        <v>1</v>
      </c>
      <c r="BB21" s="34">
        <f t="shared" si="37"/>
        <v>1</v>
      </c>
      <c r="BC21" s="34">
        <f t="shared" si="38"/>
        <v>-1.7449748351250485E-2</v>
      </c>
      <c r="BD21" s="31">
        <f t="shared" si="39"/>
        <v>-0.99984767969313781</v>
      </c>
      <c r="BE21" s="11"/>
      <c r="BF21" s="11"/>
      <c r="BG21" s="11"/>
      <c r="BH21" s="11"/>
      <c r="BI21" s="11"/>
      <c r="BJ21" s="11"/>
      <c r="BK21" s="11"/>
    </row>
    <row r="22" spans="2:63" ht="18.75" thickBot="1">
      <c r="B22" s="141">
        <v>16</v>
      </c>
      <c r="C22" s="50">
        <v>1</v>
      </c>
      <c r="D22" s="50">
        <v>1</v>
      </c>
      <c r="E22" s="133" t="s">
        <v>7</v>
      </c>
      <c r="F22" s="143"/>
      <c r="G22" s="51">
        <v>0</v>
      </c>
      <c r="H22" s="51">
        <v>0</v>
      </c>
      <c r="I22" s="47">
        <f t="shared" si="24"/>
        <v>0.99984767969313781</v>
      </c>
      <c r="J22" s="49">
        <f t="shared" si="25"/>
        <v>0</v>
      </c>
      <c r="K22" s="118" t="str">
        <f t="shared" si="26"/>
        <v>I</v>
      </c>
      <c r="L22" s="123"/>
      <c r="M22" s="10">
        <v>0</v>
      </c>
      <c r="N22" s="136" t="s">
        <v>34</v>
      </c>
      <c r="O22" s="7">
        <f t="shared" si="0"/>
        <v>0</v>
      </c>
      <c r="P22" s="8">
        <f t="shared" si="1"/>
        <v>91</v>
      </c>
      <c r="Q22" s="40">
        <f t="shared" si="2"/>
        <v>91</v>
      </c>
      <c r="R22" s="41">
        <f t="shared" si="27"/>
        <v>0</v>
      </c>
      <c r="S22" s="127" t="str">
        <f t="shared" si="28"/>
        <v>N</v>
      </c>
      <c r="T22" s="131"/>
      <c r="U22" s="114">
        <v>0</v>
      </c>
      <c r="V22" s="74">
        <f t="shared" si="3"/>
        <v>0.99984772607724903</v>
      </c>
      <c r="W22" s="79">
        <f t="shared" si="29"/>
        <v>89.000152273922495</v>
      </c>
      <c r="X22" s="71" t="str">
        <f t="shared" si="30"/>
        <v>I</v>
      </c>
      <c r="Y22" s="9" t="str">
        <f t="shared" si="4"/>
        <v>I</v>
      </c>
      <c r="Z22" s="9" t="b">
        <f t="shared" si="5"/>
        <v>0</v>
      </c>
      <c r="AA22" s="9" t="b">
        <f t="shared" si="6"/>
        <v>0</v>
      </c>
      <c r="AB22" s="14" t="str">
        <f t="shared" si="31"/>
        <v>NÃO</v>
      </c>
      <c r="AC22" s="25" t="str">
        <f t="shared" si="7"/>
        <v>N</v>
      </c>
      <c r="AD22" s="14" t="b">
        <f t="shared" si="8"/>
        <v>0</v>
      </c>
      <c r="AE22" s="14" t="b">
        <f t="shared" si="9"/>
        <v>0</v>
      </c>
      <c r="AF22" s="26" t="str">
        <f t="shared" si="32"/>
        <v>NÃO</v>
      </c>
      <c r="AG22" s="25" t="str">
        <f t="shared" si="10"/>
        <v>I</v>
      </c>
      <c r="AH22" s="14" t="str">
        <f t="shared" si="11"/>
        <v>I</v>
      </c>
      <c r="AI22" s="14" t="b">
        <f t="shared" si="12"/>
        <v>0</v>
      </c>
      <c r="AJ22" s="26" t="str">
        <f t="shared" si="13"/>
        <v>NÃO</v>
      </c>
      <c r="AK22" s="14">
        <f t="shared" si="14"/>
        <v>0</v>
      </c>
      <c r="AL22" s="14">
        <f t="shared" si="15"/>
        <v>1.7452406437283512E-2</v>
      </c>
      <c r="AM22" s="24">
        <f t="shared" si="33"/>
        <v>0</v>
      </c>
      <c r="AN22" s="14">
        <f t="shared" si="16"/>
        <v>1.7449749160682683E-2</v>
      </c>
      <c r="AO22" s="14">
        <f t="shared" si="17"/>
        <v>1.7452406437283512E-2</v>
      </c>
      <c r="AP22" s="78">
        <f t="shared" si="34"/>
        <v>89.000152273922495</v>
      </c>
      <c r="AQ22" s="20"/>
      <c r="AR22" s="20"/>
      <c r="AS22" s="20"/>
      <c r="AT22" s="33">
        <f t="shared" si="18"/>
        <v>1</v>
      </c>
      <c r="AU22" s="33">
        <f t="shared" si="19"/>
        <v>0</v>
      </c>
      <c r="AV22" s="33">
        <f t="shared" si="20"/>
        <v>0</v>
      </c>
      <c r="AW22" s="34">
        <f t="shared" si="21"/>
        <v>-1.7449748351250485E-2</v>
      </c>
      <c r="AX22" s="34">
        <f t="shared" si="22"/>
        <v>-3.0458649045213493E-4</v>
      </c>
      <c r="AY22" s="34">
        <f t="shared" si="23"/>
        <v>0.99984769515639127</v>
      </c>
      <c r="AZ22" s="34">
        <f t="shared" si="35"/>
        <v>-1.7449748351250485E-2</v>
      </c>
      <c r="BA22" s="34">
        <f t="shared" si="36"/>
        <v>1</v>
      </c>
      <c r="BB22" s="34">
        <f t="shared" si="37"/>
        <v>1</v>
      </c>
      <c r="BC22" s="34">
        <f t="shared" si="38"/>
        <v>-1.7449748351250485E-2</v>
      </c>
      <c r="BD22" s="31">
        <f t="shared" si="39"/>
        <v>-0.99984767969313781</v>
      </c>
      <c r="BE22" s="11"/>
      <c r="BF22" s="11"/>
      <c r="BG22" s="11"/>
      <c r="BH22" s="11"/>
      <c r="BI22" s="11"/>
      <c r="BJ22" s="11"/>
      <c r="BK22" s="11"/>
    </row>
    <row r="23" spans="2:63" ht="18.75" thickBot="1">
      <c r="B23" s="141">
        <v>17</v>
      </c>
      <c r="C23" s="50">
        <v>1</v>
      </c>
      <c r="D23" s="50">
        <v>1</v>
      </c>
      <c r="E23" s="133" t="s">
        <v>7</v>
      </c>
      <c r="F23" s="143"/>
      <c r="G23" s="51">
        <v>0</v>
      </c>
      <c r="H23" s="51">
        <v>0</v>
      </c>
      <c r="I23" s="47">
        <f t="shared" si="24"/>
        <v>0.99984767969313781</v>
      </c>
      <c r="J23" s="49">
        <f t="shared" si="25"/>
        <v>0</v>
      </c>
      <c r="K23" s="118" t="str">
        <f t="shared" si="26"/>
        <v>I</v>
      </c>
      <c r="L23" s="123"/>
      <c r="M23" s="10">
        <v>0</v>
      </c>
      <c r="N23" s="136" t="s">
        <v>34</v>
      </c>
      <c r="O23" s="7">
        <f t="shared" si="0"/>
        <v>0</v>
      </c>
      <c r="P23" s="8">
        <f t="shared" si="1"/>
        <v>91</v>
      </c>
      <c r="Q23" s="40">
        <f t="shared" si="2"/>
        <v>91</v>
      </c>
      <c r="R23" s="41">
        <f t="shared" si="27"/>
        <v>0</v>
      </c>
      <c r="S23" s="127" t="str">
        <f t="shared" si="28"/>
        <v>N</v>
      </c>
      <c r="T23" s="131"/>
      <c r="U23" s="114">
        <v>0</v>
      </c>
      <c r="V23" s="74">
        <f t="shared" si="3"/>
        <v>0.99984772607724903</v>
      </c>
      <c r="W23" s="79">
        <f t="shared" si="29"/>
        <v>89.000152273922495</v>
      </c>
      <c r="X23" s="71" t="str">
        <f t="shared" si="30"/>
        <v>I</v>
      </c>
      <c r="Y23" s="9" t="str">
        <f t="shared" si="4"/>
        <v>I</v>
      </c>
      <c r="Z23" s="9" t="b">
        <f t="shared" si="5"/>
        <v>0</v>
      </c>
      <c r="AA23" s="9" t="b">
        <f t="shared" si="6"/>
        <v>0</v>
      </c>
      <c r="AB23" s="14" t="str">
        <f t="shared" si="31"/>
        <v>NÃO</v>
      </c>
      <c r="AC23" s="25" t="str">
        <f t="shared" si="7"/>
        <v>N</v>
      </c>
      <c r="AD23" s="14" t="b">
        <f t="shared" si="8"/>
        <v>0</v>
      </c>
      <c r="AE23" s="14" t="b">
        <f t="shared" si="9"/>
        <v>0</v>
      </c>
      <c r="AF23" s="26" t="str">
        <f t="shared" si="32"/>
        <v>NÃO</v>
      </c>
      <c r="AG23" s="25" t="str">
        <f t="shared" si="10"/>
        <v>I</v>
      </c>
      <c r="AH23" s="14" t="str">
        <f t="shared" si="11"/>
        <v>I</v>
      </c>
      <c r="AI23" s="14" t="b">
        <f t="shared" si="12"/>
        <v>0</v>
      </c>
      <c r="AJ23" s="26" t="str">
        <f t="shared" si="13"/>
        <v>NÃO</v>
      </c>
      <c r="AK23" s="14">
        <f t="shared" si="14"/>
        <v>0</v>
      </c>
      <c r="AL23" s="14">
        <f t="shared" si="15"/>
        <v>1.7452406437283512E-2</v>
      </c>
      <c r="AM23" s="24">
        <f t="shared" si="33"/>
        <v>0</v>
      </c>
      <c r="AN23" s="14">
        <f t="shared" si="16"/>
        <v>1.7449749160682683E-2</v>
      </c>
      <c r="AO23" s="14">
        <f t="shared" si="17"/>
        <v>1.7452406437283512E-2</v>
      </c>
      <c r="AP23" s="78">
        <f t="shared" si="34"/>
        <v>89.000152273922495</v>
      </c>
      <c r="AQ23" s="20"/>
      <c r="AR23" s="20"/>
      <c r="AS23" s="20"/>
      <c r="AT23" s="33">
        <f t="shared" si="18"/>
        <v>1</v>
      </c>
      <c r="AU23" s="33">
        <f t="shared" si="19"/>
        <v>0</v>
      </c>
      <c r="AV23" s="33">
        <f t="shared" si="20"/>
        <v>0</v>
      </c>
      <c r="AW23" s="34">
        <f t="shared" si="21"/>
        <v>-1.7449748351250485E-2</v>
      </c>
      <c r="AX23" s="34">
        <f t="shared" si="22"/>
        <v>-3.0458649045213493E-4</v>
      </c>
      <c r="AY23" s="34">
        <f t="shared" si="23"/>
        <v>0.99984769515639127</v>
      </c>
      <c r="AZ23" s="34">
        <f t="shared" si="35"/>
        <v>-1.7449748351250485E-2</v>
      </c>
      <c r="BA23" s="34">
        <f t="shared" si="36"/>
        <v>1</v>
      </c>
      <c r="BB23" s="34">
        <f t="shared" si="37"/>
        <v>1</v>
      </c>
      <c r="BC23" s="34">
        <f t="shared" si="38"/>
        <v>-1.7449748351250485E-2</v>
      </c>
      <c r="BD23" s="31">
        <f t="shared" si="39"/>
        <v>-0.99984767969313781</v>
      </c>
      <c r="BE23" s="11"/>
      <c r="BF23" s="11"/>
      <c r="BG23" s="11"/>
      <c r="BH23" s="11"/>
      <c r="BI23" s="11"/>
      <c r="BJ23" s="11"/>
      <c r="BK23" s="11"/>
    </row>
    <row r="24" spans="2:63" ht="18.75" thickBot="1">
      <c r="B24" s="141">
        <v>18</v>
      </c>
      <c r="C24" s="50">
        <v>1</v>
      </c>
      <c r="D24" s="50">
        <v>1</v>
      </c>
      <c r="E24" s="133" t="s">
        <v>7</v>
      </c>
      <c r="F24" s="143"/>
      <c r="G24" s="51">
        <v>0</v>
      </c>
      <c r="H24" s="51">
        <v>0</v>
      </c>
      <c r="I24" s="47">
        <f t="shared" si="24"/>
        <v>0.99984767969313781</v>
      </c>
      <c r="J24" s="49">
        <f t="shared" si="25"/>
        <v>0</v>
      </c>
      <c r="K24" s="118" t="str">
        <f t="shared" si="26"/>
        <v>I</v>
      </c>
      <c r="L24" s="123"/>
      <c r="M24" s="10">
        <v>0</v>
      </c>
      <c r="N24" s="136" t="s">
        <v>34</v>
      </c>
      <c r="O24" s="7">
        <f t="shared" si="0"/>
        <v>0</v>
      </c>
      <c r="P24" s="8">
        <f t="shared" si="1"/>
        <v>91</v>
      </c>
      <c r="Q24" s="40">
        <f t="shared" si="2"/>
        <v>91</v>
      </c>
      <c r="R24" s="41">
        <f t="shared" si="27"/>
        <v>0</v>
      </c>
      <c r="S24" s="127" t="str">
        <f t="shared" si="28"/>
        <v>N</v>
      </c>
      <c r="T24" s="131"/>
      <c r="U24" s="114">
        <v>0</v>
      </c>
      <c r="V24" s="74">
        <f t="shared" si="3"/>
        <v>0.99984772607724903</v>
      </c>
      <c r="W24" s="79">
        <f t="shared" si="29"/>
        <v>89.000152273922495</v>
      </c>
      <c r="X24" s="71" t="str">
        <f t="shared" si="30"/>
        <v>I</v>
      </c>
      <c r="Y24" s="9" t="str">
        <f t="shared" si="4"/>
        <v>I</v>
      </c>
      <c r="Z24" s="9" t="b">
        <f t="shared" si="5"/>
        <v>0</v>
      </c>
      <c r="AA24" s="9" t="b">
        <f t="shared" si="6"/>
        <v>0</v>
      </c>
      <c r="AB24" s="14" t="str">
        <f t="shared" si="31"/>
        <v>NÃO</v>
      </c>
      <c r="AC24" s="25" t="str">
        <f t="shared" si="7"/>
        <v>N</v>
      </c>
      <c r="AD24" s="14" t="b">
        <f t="shared" si="8"/>
        <v>0</v>
      </c>
      <c r="AE24" s="14" t="b">
        <f t="shared" si="9"/>
        <v>0</v>
      </c>
      <c r="AF24" s="26" t="str">
        <f t="shared" si="32"/>
        <v>NÃO</v>
      </c>
      <c r="AG24" s="25" t="str">
        <f t="shared" si="10"/>
        <v>I</v>
      </c>
      <c r="AH24" s="14" t="str">
        <f t="shared" si="11"/>
        <v>I</v>
      </c>
      <c r="AI24" s="14" t="b">
        <f t="shared" si="12"/>
        <v>0</v>
      </c>
      <c r="AJ24" s="26" t="str">
        <f t="shared" si="13"/>
        <v>NÃO</v>
      </c>
      <c r="AK24" s="14">
        <f t="shared" si="14"/>
        <v>0</v>
      </c>
      <c r="AL24" s="14">
        <f t="shared" si="15"/>
        <v>1.7452406437283512E-2</v>
      </c>
      <c r="AM24" s="24">
        <f t="shared" si="33"/>
        <v>0</v>
      </c>
      <c r="AN24" s="14">
        <f t="shared" si="16"/>
        <v>1.7449749160682683E-2</v>
      </c>
      <c r="AO24" s="14">
        <f t="shared" si="17"/>
        <v>1.7452406437283512E-2</v>
      </c>
      <c r="AP24" s="78">
        <f t="shared" si="34"/>
        <v>89.000152273922495</v>
      </c>
      <c r="AQ24" s="20"/>
      <c r="AR24" s="20"/>
      <c r="AS24" s="20"/>
      <c r="AT24" s="33">
        <f t="shared" si="18"/>
        <v>1</v>
      </c>
      <c r="AU24" s="33">
        <f t="shared" si="19"/>
        <v>0</v>
      </c>
      <c r="AV24" s="33">
        <f t="shared" si="20"/>
        <v>0</v>
      </c>
      <c r="AW24" s="34">
        <f t="shared" si="21"/>
        <v>-1.7449748351250485E-2</v>
      </c>
      <c r="AX24" s="34">
        <f t="shared" si="22"/>
        <v>-3.0458649045213493E-4</v>
      </c>
      <c r="AY24" s="34">
        <f t="shared" si="23"/>
        <v>0.99984769515639127</v>
      </c>
      <c r="AZ24" s="34">
        <f t="shared" si="35"/>
        <v>-1.7449748351250485E-2</v>
      </c>
      <c r="BA24" s="34">
        <f t="shared" si="36"/>
        <v>1</v>
      </c>
      <c r="BB24" s="34">
        <f t="shared" si="37"/>
        <v>1</v>
      </c>
      <c r="BC24" s="34">
        <f t="shared" si="38"/>
        <v>-1.7449748351250485E-2</v>
      </c>
      <c r="BD24" s="31">
        <f t="shared" si="39"/>
        <v>-0.99984767969313781</v>
      </c>
      <c r="BE24" s="11"/>
      <c r="BF24" s="11"/>
      <c r="BG24" s="11"/>
      <c r="BH24" s="11"/>
      <c r="BI24" s="11"/>
      <c r="BJ24" s="11"/>
      <c r="BK24" s="11"/>
    </row>
    <row r="25" spans="2:63" ht="18.75" thickBot="1">
      <c r="B25" s="141">
        <v>19</v>
      </c>
      <c r="C25" s="50">
        <v>1</v>
      </c>
      <c r="D25" s="50">
        <v>1</v>
      </c>
      <c r="E25" s="133" t="s">
        <v>7</v>
      </c>
      <c r="F25" s="143"/>
      <c r="G25" s="51">
        <v>0</v>
      </c>
      <c r="H25" s="51">
        <v>0</v>
      </c>
      <c r="I25" s="47">
        <f t="shared" si="24"/>
        <v>0.99984767969313781</v>
      </c>
      <c r="J25" s="49">
        <f t="shared" si="25"/>
        <v>0</v>
      </c>
      <c r="K25" s="118" t="str">
        <f t="shared" si="26"/>
        <v>I</v>
      </c>
      <c r="L25" s="123"/>
      <c r="M25" s="10">
        <v>0</v>
      </c>
      <c r="N25" s="136" t="s">
        <v>34</v>
      </c>
      <c r="O25" s="7">
        <f t="shared" si="0"/>
        <v>0</v>
      </c>
      <c r="P25" s="8">
        <f t="shared" si="1"/>
        <v>91</v>
      </c>
      <c r="Q25" s="40">
        <f t="shared" si="2"/>
        <v>91</v>
      </c>
      <c r="R25" s="41">
        <f t="shared" si="27"/>
        <v>0</v>
      </c>
      <c r="S25" s="127" t="str">
        <f t="shared" si="28"/>
        <v>N</v>
      </c>
      <c r="T25" s="131"/>
      <c r="U25" s="114">
        <v>0</v>
      </c>
      <c r="V25" s="74">
        <f t="shared" si="3"/>
        <v>0.99984772607724903</v>
      </c>
      <c r="W25" s="79">
        <f t="shared" si="29"/>
        <v>89.000152273922495</v>
      </c>
      <c r="X25" s="71" t="str">
        <f t="shared" si="30"/>
        <v>I</v>
      </c>
      <c r="Y25" s="9" t="str">
        <f t="shared" si="4"/>
        <v>I</v>
      </c>
      <c r="Z25" s="9" t="b">
        <f t="shared" si="5"/>
        <v>0</v>
      </c>
      <c r="AA25" s="9" t="b">
        <f t="shared" si="6"/>
        <v>0</v>
      </c>
      <c r="AB25" s="14" t="str">
        <f t="shared" si="31"/>
        <v>NÃO</v>
      </c>
      <c r="AC25" s="25" t="str">
        <f t="shared" si="7"/>
        <v>N</v>
      </c>
      <c r="AD25" s="14" t="b">
        <f t="shared" si="8"/>
        <v>0</v>
      </c>
      <c r="AE25" s="14" t="b">
        <f t="shared" si="9"/>
        <v>0</v>
      </c>
      <c r="AF25" s="26" t="str">
        <f t="shared" si="32"/>
        <v>NÃO</v>
      </c>
      <c r="AG25" s="25" t="str">
        <f t="shared" si="10"/>
        <v>I</v>
      </c>
      <c r="AH25" s="14" t="str">
        <f t="shared" si="11"/>
        <v>I</v>
      </c>
      <c r="AI25" s="14" t="b">
        <f t="shared" si="12"/>
        <v>0</v>
      </c>
      <c r="AJ25" s="26" t="str">
        <f t="shared" si="13"/>
        <v>NÃO</v>
      </c>
      <c r="AK25" s="14">
        <f t="shared" si="14"/>
        <v>0</v>
      </c>
      <c r="AL25" s="14">
        <f t="shared" si="15"/>
        <v>1.7452406437283512E-2</v>
      </c>
      <c r="AM25" s="24">
        <f t="shared" si="33"/>
        <v>0</v>
      </c>
      <c r="AN25" s="14">
        <f t="shared" si="16"/>
        <v>1.7449749160682683E-2</v>
      </c>
      <c r="AO25" s="14">
        <f t="shared" si="17"/>
        <v>1.7452406437283512E-2</v>
      </c>
      <c r="AP25" s="78">
        <f t="shared" si="34"/>
        <v>89.000152273922495</v>
      </c>
      <c r="AQ25" s="20" t="s">
        <v>86</v>
      </c>
      <c r="AR25" s="20"/>
      <c r="AS25" s="20"/>
      <c r="AT25" s="33">
        <f t="shared" si="18"/>
        <v>1</v>
      </c>
      <c r="AU25" s="33">
        <f t="shared" si="19"/>
        <v>0</v>
      </c>
      <c r="AV25" s="33">
        <f t="shared" si="20"/>
        <v>0</v>
      </c>
      <c r="AW25" s="34">
        <f t="shared" si="21"/>
        <v>-1.7449748351250485E-2</v>
      </c>
      <c r="AX25" s="34">
        <f t="shared" si="22"/>
        <v>-3.0458649045213493E-4</v>
      </c>
      <c r="AY25" s="34">
        <f t="shared" si="23"/>
        <v>0.99984769515639127</v>
      </c>
      <c r="AZ25" s="34">
        <f t="shared" si="35"/>
        <v>-1.7449748351250485E-2</v>
      </c>
      <c r="BA25" s="34">
        <f t="shared" si="36"/>
        <v>1</v>
      </c>
      <c r="BB25" s="34">
        <f t="shared" si="37"/>
        <v>1</v>
      </c>
      <c r="BC25" s="34">
        <f t="shared" si="38"/>
        <v>-1.7449748351250485E-2</v>
      </c>
      <c r="BD25" s="31">
        <f t="shared" si="39"/>
        <v>-0.99984767969313781</v>
      </c>
      <c r="BE25" s="11"/>
      <c r="BF25" s="11"/>
      <c r="BG25" s="11"/>
      <c r="BH25" s="11"/>
      <c r="BI25" s="11"/>
      <c r="BJ25" s="11"/>
      <c r="BK25" s="11"/>
    </row>
    <row r="26" spans="2:63" ht="18.75" thickBot="1">
      <c r="B26" s="141">
        <v>20</v>
      </c>
      <c r="C26" s="50">
        <v>1</v>
      </c>
      <c r="D26" s="50">
        <v>1</v>
      </c>
      <c r="E26" s="133" t="s">
        <v>7</v>
      </c>
      <c r="F26" s="143"/>
      <c r="G26" s="51">
        <v>0</v>
      </c>
      <c r="H26" s="51">
        <v>0</v>
      </c>
      <c r="I26" s="47">
        <f t="shared" si="24"/>
        <v>0.99984767969313781</v>
      </c>
      <c r="J26" s="49">
        <f t="shared" si="25"/>
        <v>0</v>
      </c>
      <c r="K26" s="118" t="str">
        <f t="shared" si="26"/>
        <v>I</v>
      </c>
      <c r="L26" s="123"/>
      <c r="M26" s="10">
        <v>0</v>
      </c>
      <c r="N26" s="136" t="s">
        <v>34</v>
      </c>
      <c r="O26" s="7">
        <f t="shared" si="0"/>
        <v>0</v>
      </c>
      <c r="P26" s="8">
        <f t="shared" si="1"/>
        <v>91</v>
      </c>
      <c r="Q26" s="40">
        <f t="shared" si="2"/>
        <v>91</v>
      </c>
      <c r="R26" s="41">
        <f t="shared" si="27"/>
        <v>0</v>
      </c>
      <c r="S26" s="127" t="str">
        <f t="shared" si="28"/>
        <v>N</v>
      </c>
      <c r="T26" s="131"/>
      <c r="U26" s="114">
        <v>0</v>
      </c>
      <c r="V26" s="74">
        <f t="shared" si="3"/>
        <v>0.99984772607724903</v>
      </c>
      <c r="W26" s="79">
        <f t="shared" si="29"/>
        <v>89.000152273922495</v>
      </c>
      <c r="X26" s="71" t="str">
        <f t="shared" si="30"/>
        <v>I</v>
      </c>
      <c r="Y26" s="9" t="str">
        <f t="shared" si="4"/>
        <v>I</v>
      </c>
      <c r="Z26" s="9" t="b">
        <f t="shared" si="5"/>
        <v>0</v>
      </c>
      <c r="AA26" s="9" t="b">
        <f t="shared" si="6"/>
        <v>0</v>
      </c>
      <c r="AB26" s="14" t="str">
        <f t="shared" si="31"/>
        <v>NÃO</v>
      </c>
      <c r="AC26" s="25" t="str">
        <f t="shared" si="7"/>
        <v>N</v>
      </c>
      <c r="AD26" s="14" t="b">
        <f t="shared" si="8"/>
        <v>0</v>
      </c>
      <c r="AE26" s="14" t="b">
        <f t="shared" si="9"/>
        <v>0</v>
      </c>
      <c r="AF26" s="26" t="str">
        <f t="shared" si="32"/>
        <v>NÃO</v>
      </c>
      <c r="AG26" s="25" t="str">
        <f t="shared" si="10"/>
        <v>I</v>
      </c>
      <c r="AH26" s="14" t="str">
        <f t="shared" si="11"/>
        <v>I</v>
      </c>
      <c r="AI26" s="14" t="b">
        <f t="shared" si="12"/>
        <v>0</v>
      </c>
      <c r="AJ26" s="26" t="str">
        <f t="shared" si="13"/>
        <v>NÃO</v>
      </c>
      <c r="AK26" s="14">
        <f t="shared" si="14"/>
        <v>0</v>
      </c>
      <c r="AL26" s="14">
        <f t="shared" si="15"/>
        <v>1.7452406437283512E-2</v>
      </c>
      <c r="AM26" s="24">
        <f t="shared" si="33"/>
        <v>0</v>
      </c>
      <c r="AN26" s="14">
        <f t="shared" si="16"/>
        <v>1.7449749160682683E-2</v>
      </c>
      <c r="AO26" s="14">
        <f t="shared" si="17"/>
        <v>1.7452406437283512E-2</v>
      </c>
      <c r="AP26" s="78">
        <f t="shared" si="34"/>
        <v>89.000152273922495</v>
      </c>
      <c r="AQ26" s="11"/>
      <c r="AR26" s="11"/>
      <c r="AS26" s="11"/>
      <c r="AT26" s="33">
        <f t="shared" si="18"/>
        <v>1</v>
      </c>
      <c r="AU26" s="33">
        <f t="shared" si="19"/>
        <v>0</v>
      </c>
      <c r="AV26" s="33">
        <f t="shared" si="20"/>
        <v>0</v>
      </c>
      <c r="AW26" s="34">
        <f t="shared" si="21"/>
        <v>-1.7449748351250485E-2</v>
      </c>
      <c r="AX26" s="34">
        <f t="shared" si="22"/>
        <v>-3.0458649045213493E-4</v>
      </c>
      <c r="AY26" s="34">
        <f t="shared" si="23"/>
        <v>0.99984769515639127</v>
      </c>
      <c r="AZ26" s="34">
        <f t="shared" si="35"/>
        <v>-1.7449748351250485E-2</v>
      </c>
      <c r="BA26" s="34">
        <f t="shared" si="36"/>
        <v>1</v>
      </c>
      <c r="BB26" s="34">
        <f t="shared" si="37"/>
        <v>1</v>
      </c>
      <c r="BC26" s="34">
        <f t="shared" si="38"/>
        <v>-1.7449748351250485E-2</v>
      </c>
      <c r="BD26" s="31">
        <f t="shared" si="39"/>
        <v>-0.99984767969313781</v>
      </c>
      <c r="BE26" s="11"/>
      <c r="BF26" s="11"/>
      <c r="BG26" s="11"/>
      <c r="BH26" s="11"/>
      <c r="BI26" s="11"/>
      <c r="BJ26" s="11"/>
      <c r="BK26" s="11"/>
    </row>
    <row r="27" spans="2:63" ht="18.75" thickBot="1">
      <c r="B27" s="141">
        <v>21</v>
      </c>
      <c r="C27" s="50">
        <v>1</v>
      </c>
      <c r="D27" s="50">
        <v>1</v>
      </c>
      <c r="E27" s="133" t="s">
        <v>7</v>
      </c>
      <c r="F27" s="143"/>
      <c r="G27" s="51">
        <v>0</v>
      </c>
      <c r="H27" s="51">
        <v>0</v>
      </c>
      <c r="I27" s="47">
        <f t="shared" si="24"/>
        <v>0.99984767969313781</v>
      </c>
      <c r="J27" s="49">
        <f t="shared" si="25"/>
        <v>0</v>
      </c>
      <c r="K27" s="118" t="str">
        <f t="shared" si="26"/>
        <v>I</v>
      </c>
      <c r="L27" s="123"/>
      <c r="M27" s="10">
        <v>0</v>
      </c>
      <c r="N27" s="136" t="s">
        <v>34</v>
      </c>
      <c r="O27" s="7">
        <f t="shared" si="0"/>
        <v>0</v>
      </c>
      <c r="P27" s="8">
        <f t="shared" si="1"/>
        <v>91</v>
      </c>
      <c r="Q27" s="40">
        <f t="shared" si="2"/>
        <v>91</v>
      </c>
      <c r="R27" s="41">
        <f t="shared" si="27"/>
        <v>0</v>
      </c>
      <c r="S27" s="127" t="str">
        <f t="shared" si="28"/>
        <v>N</v>
      </c>
      <c r="T27" s="131"/>
      <c r="U27" s="114">
        <v>0</v>
      </c>
      <c r="V27" s="74">
        <f t="shared" si="3"/>
        <v>0.99984772607724903</v>
      </c>
      <c r="W27" s="79">
        <f t="shared" si="29"/>
        <v>89.000152273922495</v>
      </c>
      <c r="X27" s="71" t="str">
        <f t="shared" si="30"/>
        <v>I</v>
      </c>
      <c r="Y27" s="9" t="str">
        <f t="shared" si="4"/>
        <v>I</v>
      </c>
      <c r="Z27" s="9" t="b">
        <f t="shared" si="5"/>
        <v>0</v>
      </c>
      <c r="AA27" s="9" t="b">
        <f t="shared" si="6"/>
        <v>0</v>
      </c>
      <c r="AB27" s="14" t="str">
        <f t="shared" si="31"/>
        <v>NÃO</v>
      </c>
      <c r="AC27" s="25" t="str">
        <f t="shared" si="7"/>
        <v>N</v>
      </c>
      <c r="AD27" s="14" t="b">
        <f t="shared" si="8"/>
        <v>0</v>
      </c>
      <c r="AE27" s="14" t="b">
        <f t="shared" si="9"/>
        <v>0</v>
      </c>
      <c r="AF27" s="26" t="str">
        <f t="shared" si="32"/>
        <v>NÃO</v>
      </c>
      <c r="AG27" s="25" t="str">
        <f t="shared" si="10"/>
        <v>I</v>
      </c>
      <c r="AH27" s="14" t="str">
        <f t="shared" si="11"/>
        <v>I</v>
      </c>
      <c r="AI27" s="14" t="b">
        <f t="shared" si="12"/>
        <v>0</v>
      </c>
      <c r="AJ27" s="26" t="str">
        <f t="shared" si="13"/>
        <v>NÃO</v>
      </c>
      <c r="AK27" s="14">
        <f t="shared" si="14"/>
        <v>0</v>
      </c>
      <c r="AL27" s="14">
        <f t="shared" si="15"/>
        <v>1.7452406437283512E-2</v>
      </c>
      <c r="AM27" s="24">
        <f t="shared" si="33"/>
        <v>0</v>
      </c>
      <c r="AN27" s="14">
        <f t="shared" si="16"/>
        <v>1.7449749160682683E-2</v>
      </c>
      <c r="AO27" s="14">
        <f t="shared" si="17"/>
        <v>1.7452406437283512E-2</v>
      </c>
      <c r="AP27" s="78">
        <f t="shared" si="34"/>
        <v>89.000152273922495</v>
      </c>
      <c r="AQ27" s="11"/>
      <c r="AR27" s="11"/>
      <c r="AS27" s="11"/>
      <c r="AT27" s="33">
        <f t="shared" si="18"/>
        <v>1</v>
      </c>
      <c r="AU27" s="33">
        <f t="shared" si="19"/>
        <v>0</v>
      </c>
      <c r="AV27" s="33">
        <f t="shared" si="20"/>
        <v>0</v>
      </c>
      <c r="AW27" s="34">
        <f t="shared" si="21"/>
        <v>-1.7449748351250485E-2</v>
      </c>
      <c r="AX27" s="34">
        <f t="shared" si="22"/>
        <v>-3.0458649045213493E-4</v>
      </c>
      <c r="AY27" s="34">
        <f t="shared" si="23"/>
        <v>0.99984769515639127</v>
      </c>
      <c r="AZ27" s="34">
        <f t="shared" si="35"/>
        <v>-1.7449748351250485E-2</v>
      </c>
      <c r="BA27" s="34">
        <f t="shared" si="36"/>
        <v>1</v>
      </c>
      <c r="BB27" s="34">
        <f t="shared" si="37"/>
        <v>1</v>
      </c>
      <c r="BC27" s="34">
        <f t="shared" si="38"/>
        <v>-1.7449748351250485E-2</v>
      </c>
      <c r="BD27" s="31">
        <f t="shared" si="39"/>
        <v>-0.99984767969313781</v>
      </c>
      <c r="BE27" s="11"/>
      <c r="BF27" s="11"/>
      <c r="BG27" s="11"/>
      <c r="BH27" s="11"/>
      <c r="BI27" s="11"/>
      <c r="BJ27" s="11"/>
      <c r="BK27" s="11"/>
    </row>
    <row r="28" spans="2:63" ht="18.75" thickBot="1">
      <c r="B28" s="141">
        <v>22</v>
      </c>
      <c r="C28" s="50">
        <v>1</v>
      </c>
      <c r="D28" s="50">
        <v>1</v>
      </c>
      <c r="E28" s="133" t="s">
        <v>7</v>
      </c>
      <c r="F28" s="143"/>
      <c r="G28" s="51">
        <v>0</v>
      </c>
      <c r="H28" s="51">
        <v>0</v>
      </c>
      <c r="I28" s="47">
        <f t="shared" si="24"/>
        <v>0.99984767969313781</v>
      </c>
      <c r="J28" s="49">
        <f t="shared" si="25"/>
        <v>0</v>
      </c>
      <c r="K28" s="118" t="str">
        <f t="shared" si="26"/>
        <v>I</v>
      </c>
      <c r="L28" s="123"/>
      <c r="M28" s="10">
        <v>0</v>
      </c>
      <c r="N28" s="136" t="s">
        <v>34</v>
      </c>
      <c r="O28" s="7">
        <f t="shared" si="0"/>
        <v>0</v>
      </c>
      <c r="P28" s="8">
        <f t="shared" si="1"/>
        <v>91</v>
      </c>
      <c r="Q28" s="40">
        <f t="shared" si="2"/>
        <v>91</v>
      </c>
      <c r="R28" s="41">
        <f t="shared" si="27"/>
        <v>0</v>
      </c>
      <c r="S28" s="127" t="str">
        <f t="shared" si="28"/>
        <v>N</v>
      </c>
      <c r="T28" s="131"/>
      <c r="U28" s="114">
        <v>0</v>
      </c>
      <c r="V28" s="74">
        <f t="shared" si="3"/>
        <v>0.99984772607724903</v>
      </c>
      <c r="W28" s="79">
        <f t="shared" si="29"/>
        <v>89.000152273922495</v>
      </c>
      <c r="X28" s="71" t="str">
        <f t="shared" si="30"/>
        <v>I</v>
      </c>
      <c r="Y28" s="9" t="str">
        <f t="shared" si="4"/>
        <v>I</v>
      </c>
      <c r="Z28" s="9" t="b">
        <f t="shared" si="5"/>
        <v>0</v>
      </c>
      <c r="AA28" s="9" t="b">
        <f t="shared" si="6"/>
        <v>0</v>
      </c>
      <c r="AB28" s="14" t="str">
        <f t="shared" si="31"/>
        <v>NÃO</v>
      </c>
      <c r="AC28" s="25" t="str">
        <f t="shared" si="7"/>
        <v>N</v>
      </c>
      <c r="AD28" s="14" t="b">
        <f t="shared" si="8"/>
        <v>0</v>
      </c>
      <c r="AE28" s="14" t="b">
        <f t="shared" si="9"/>
        <v>0</v>
      </c>
      <c r="AF28" s="26" t="str">
        <f t="shared" si="32"/>
        <v>NÃO</v>
      </c>
      <c r="AG28" s="25" t="str">
        <f t="shared" si="10"/>
        <v>I</v>
      </c>
      <c r="AH28" s="14" t="str">
        <f t="shared" si="11"/>
        <v>I</v>
      </c>
      <c r="AI28" s="14" t="b">
        <f t="shared" si="12"/>
        <v>0</v>
      </c>
      <c r="AJ28" s="26" t="str">
        <f t="shared" si="13"/>
        <v>NÃO</v>
      </c>
      <c r="AK28" s="14">
        <f t="shared" si="14"/>
        <v>0</v>
      </c>
      <c r="AL28" s="14">
        <f t="shared" si="15"/>
        <v>1.7452406437283512E-2</v>
      </c>
      <c r="AM28" s="24">
        <f t="shared" si="33"/>
        <v>0</v>
      </c>
      <c r="AN28" s="14">
        <f t="shared" si="16"/>
        <v>1.7449749160682683E-2</v>
      </c>
      <c r="AO28" s="14">
        <f t="shared" si="17"/>
        <v>1.7452406437283512E-2</v>
      </c>
      <c r="AP28" s="78">
        <f t="shared" si="34"/>
        <v>89.000152273922495</v>
      </c>
      <c r="AQ28" s="11"/>
      <c r="AR28" s="11"/>
      <c r="AS28" s="11"/>
      <c r="AT28" s="33">
        <f t="shared" si="18"/>
        <v>1</v>
      </c>
      <c r="AU28" s="33">
        <f t="shared" si="19"/>
        <v>0</v>
      </c>
      <c r="AV28" s="33">
        <f t="shared" si="20"/>
        <v>0</v>
      </c>
      <c r="AW28" s="34">
        <f t="shared" si="21"/>
        <v>-1.7449748351250485E-2</v>
      </c>
      <c r="AX28" s="34">
        <f t="shared" si="22"/>
        <v>-3.0458649045213493E-4</v>
      </c>
      <c r="AY28" s="34">
        <f t="shared" si="23"/>
        <v>0.99984769515639127</v>
      </c>
      <c r="AZ28" s="34">
        <f t="shared" si="35"/>
        <v>-1.7449748351250485E-2</v>
      </c>
      <c r="BA28" s="34">
        <f t="shared" si="36"/>
        <v>1</v>
      </c>
      <c r="BB28" s="34">
        <f t="shared" si="37"/>
        <v>1</v>
      </c>
      <c r="BC28" s="34">
        <f t="shared" si="38"/>
        <v>-1.7449748351250485E-2</v>
      </c>
      <c r="BD28" s="31">
        <f t="shared" si="39"/>
        <v>-0.99984767969313781</v>
      </c>
      <c r="BE28" s="11"/>
      <c r="BF28" s="11"/>
      <c r="BG28" s="11"/>
      <c r="BH28" s="11"/>
      <c r="BI28" s="11"/>
      <c r="BJ28" s="11"/>
      <c r="BK28" s="11"/>
    </row>
    <row r="29" spans="2:63" ht="18.75" thickBot="1">
      <c r="B29" s="141">
        <v>23</v>
      </c>
      <c r="C29" s="50">
        <v>1</v>
      </c>
      <c r="D29" s="50">
        <v>1</v>
      </c>
      <c r="E29" s="133" t="s">
        <v>7</v>
      </c>
      <c r="F29" s="143"/>
      <c r="G29" s="51">
        <v>0</v>
      </c>
      <c r="H29" s="51">
        <v>0</v>
      </c>
      <c r="I29" s="47">
        <f t="shared" si="24"/>
        <v>0.99984767969313781</v>
      </c>
      <c r="J29" s="49">
        <f t="shared" si="25"/>
        <v>0</v>
      </c>
      <c r="K29" s="118" t="str">
        <f t="shared" si="26"/>
        <v>I</v>
      </c>
      <c r="L29" s="123"/>
      <c r="M29" s="10">
        <v>0</v>
      </c>
      <c r="N29" s="136" t="s">
        <v>34</v>
      </c>
      <c r="O29" s="7">
        <f t="shared" si="0"/>
        <v>0</v>
      </c>
      <c r="P29" s="8">
        <f t="shared" si="1"/>
        <v>91</v>
      </c>
      <c r="Q29" s="40">
        <f t="shared" si="2"/>
        <v>91</v>
      </c>
      <c r="R29" s="41">
        <f t="shared" si="27"/>
        <v>0</v>
      </c>
      <c r="S29" s="127" t="str">
        <f t="shared" si="28"/>
        <v>N</v>
      </c>
      <c r="T29" s="131"/>
      <c r="U29" s="114">
        <v>0</v>
      </c>
      <c r="V29" s="74">
        <f t="shared" si="3"/>
        <v>0.99984772607724903</v>
      </c>
      <c r="W29" s="79">
        <f t="shared" si="29"/>
        <v>89.000152273922495</v>
      </c>
      <c r="X29" s="71" t="str">
        <f t="shared" si="30"/>
        <v>I</v>
      </c>
      <c r="Y29" s="9" t="str">
        <f t="shared" si="4"/>
        <v>I</v>
      </c>
      <c r="Z29" s="9" t="b">
        <f t="shared" si="5"/>
        <v>0</v>
      </c>
      <c r="AA29" s="9" t="b">
        <f t="shared" si="6"/>
        <v>0</v>
      </c>
      <c r="AB29" s="14" t="str">
        <f t="shared" si="31"/>
        <v>NÃO</v>
      </c>
      <c r="AC29" s="25" t="str">
        <f t="shared" si="7"/>
        <v>N</v>
      </c>
      <c r="AD29" s="14" t="b">
        <f t="shared" si="8"/>
        <v>0</v>
      </c>
      <c r="AE29" s="14" t="b">
        <f t="shared" si="9"/>
        <v>0</v>
      </c>
      <c r="AF29" s="26" t="str">
        <f t="shared" si="32"/>
        <v>NÃO</v>
      </c>
      <c r="AG29" s="25" t="str">
        <f t="shared" si="10"/>
        <v>I</v>
      </c>
      <c r="AH29" s="14" t="str">
        <f t="shared" si="11"/>
        <v>I</v>
      </c>
      <c r="AI29" s="14" t="b">
        <f t="shared" si="12"/>
        <v>0</v>
      </c>
      <c r="AJ29" s="26" t="str">
        <f t="shared" si="13"/>
        <v>NÃO</v>
      </c>
      <c r="AK29" s="14">
        <f t="shared" si="14"/>
        <v>0</v>
      </c>
      <c r="AL29" s="14">
        <f t="shared" si="15"/>
        <v>1.7452406437283512E-2</v>
      </c>
      <c r="AM29" s="24">
        <f t="shared" si="33"/>
        <v>0</v>
      </c>
      <c r="AN29" s="14">
        <f t="shared" si="16"/>
        <v>1.7449749160682683E-2</v>
      </c>
      <c r="AO29" s="14">
        <f t="shared" si="17"/>
        <v>1.7452406437283512E-2</v>
      </c>
      <c r="AP29" s="78">
        <f t="shared" si="34"/>
        <v>89.000152273922495</v>
      </c>
      <c r="AQ29" s="11"/>
      <c r="AR29" s="11"/>
      <c r="AS29" s="11"/>
      <c r="AT29" s="33">
        <f t="shared" si="18"/>
        <v>1</v>
      </c>
      <c r="AU29" s="33">
        <f t="shared" si="19"/>
        <v>0</v>
      </c>
      <c r="AV29" s="33">
        <f t="shared" si="20"/>
        <v>0</v>
      </c>
      <c r="AW29" s="34">
        <f t="shared" si="21"/>
        <v>-1.7449748351250485E-2</v>
      </c>
      <c r="AX29" s="34">
        <f t="shared" si="22"/>
        <v>-3.0458649045213493E-4</v>
      </c>
      <c r="AY29" s="34">
        <f t="shared" si="23"/>
        <v>0.99984769515639127</v>
      </c>
      <c r="AZ29" s="34">
        <f t="shared" si="35"/>
        <v>-1.7449748351250485E-2</v>
      </c>
      <c r="BA29" s="34">
        <f t="shared" si="36"/>
        <v>1</v>
      </c>
      <c r="BB29" s="34">
        <f t="shared" si="37"/>
        <v>1</v>
      </c>
      <c r="BC29" s="34">
        <f t="shared" si="38"/>
        <v>-1.7449748351250485E-2</v>
      </c>
      <c r="BD29" s="31">
        <f t="shared" si="39"/>
        <v>-0.99984767969313781</v>
      </c>
      <c r="BE29" s="11"/>
      <c r="BF29" s="11"/>
      <c r="BG29" s="11"/>
      <c r="BH29" s="11"/>
      <c r="BI29" s="11"/>
      <c r="BJ29" s="11"/>
      <c r="BK29" s="11"/>
    </row>
    <row r="30" spans="2:63" ht="18.75" thickBot="1">
      <c r="B30" s="141">
        <v>24</v>
      </c>
      <c r="C30" s="50">
        <v>1</v>
      </c>
      <c r="D30" s="50">
        <v>1</v>
      </c>
      <c r="E30" s="133" t="s">
        <v>7</v>
      </c>
      <c r="F30" s="143"/>
      <c r="G30" s="51">
        <v>0</v>
      </c>
      <c r="H30" s="51">
        <v>0</v>
      </c>
      <c r="I30" s="47">
        <f t="shared" si="24"/>
        <v>0.99984767969313781</v>
      </c>
      <c r="J30" s="49">
        <f t="shared" si="25"/>
        <v>0</v>
      </c>
      <c r="K30" s="118" t="str">
        <f t="shared" si="26"/>
        <v>I</v>
      </c>
      <c r="L30" s="123"/>
      <c r="M30" s="10">
        <v>0</v>
      </c>
      <c r="N30" s="136" t="s">
        <v>34</v>
      </c>
      <c r="O30" s="7">
        <f t="shared" si="0"/>
        <v>0</v>
      </c>
      <c r="P30" s="8">
        <f t="shared" si="1"/>
        <v>91</v>
      </c>
      <c r="Q30" s="40">
        <f t="shared" si="2"/>
        <v>91</v>
      </c>
      <c r="R30" s="41">
        <f t="shared" si="27"/>
        <v>0</v>
      </c>
      <c r="S30" s="127" t="str">
        <f t="shared" si="28"/>
        <v>N</v>
      </c>
      <c r="T30" s="131"/>
      <c r="U30" s="114">
        <v>0</v>
      </c>
      <c r="V30" s="74">
        <f t="shared" si="3"/>
        <v>0.99984772607724903</v>
      </c>
      <c r="W30" s="79">
        <f t="shared" si="29"/>
        <v>89.000152273922495</v>
      </c>
      <c r="X30" s="71" t="str">
        <f t="shared" si="30"/>
        <v>I</v>
      </c>
      <c r="Y30" s="9" t="str">
        <f t="shared" si="4"/>
        <v>I</v>
      </c>
      <c r="Z30" s="9" t="b">
        <f t="shared" si="5"/>
        <v>0</v>
      </c>
      <c r="AA30" s="9" t="b">
        <f t="shared" si="6"/>
        <v>0</v>
      </c>
      <c r="AB30" s="14" t="str">
        <f t="shared" si="31"/>
        <v>NÃO</v>
      </c>
      <c r="AC30" s="25" t="str">
        <f t="shared" si="7"/>
        <v>N</v>
      </c>
      <c r="AD30" s="14" t="b">
        <f t="shared" si="8"/>
        <v>0</v>
      </c>
      <c r="AE30" s="14" t="b">
        <f t="shared" si="9"/>
        <v>0</v>
      </c>
      <c r="AF30" s="26" t="str">
        <f t="shared" si="32"/>
        <v>NÃO</v>
      </c>
      <c r="AG30" s="25" t="str">
        <f t="shared" si="10"/>
        <v>I</v>
      </c>
      <c r="AH30" s="14" t="str">
        <f t="shared" si="11"/>
        <v>I</v>
      </c>
      <c r="AI30" s="14" t="b">
        <f t="shared" si="12"/>
        <v>0</v>
      </c>
      <c r="AJ30" s="26" t="str">
        <f t="shared" si="13"/>
        <v>NÃO</v>
      </c>
      <c r="AK30" s="14">
        <f t="shared" si="14"/>
        <v>0</v>
      </c>
      <c r="AL30" s="14">
        <f t="shared" si="15"/>
        <v>1.7452406437283512E-2</v>
      </c>
      <c r="AM30" s="24">
        <f t="shared" si="33"/>
        <v>0</v>
      </c>
      <c r="AN30" s="14">
        <f t="shared" si="16"/>
        <v>1.7449749160682683E-2</v>
      </c>
      <c r="AO30" s="14">
        <f t="shared" si="17"/>
        <v>1.7452406437283512E-2</v>
      </c>
      <c r="AP30" s="78">
        <f t="shared" si="34"/>
        <v>89.000152273922495</v>
      </c>
      <c r="AQ30" s="11"/>
      <c r="AR30" s="11"/>
      <c r="AS30" s="11"/>
      <c r="AT30" s="33">
        <f t="shared" si="18"/>
        <v>1</v>
      </c>
      <c r="AU30" s="33">
        <f t="shared" si="19"/>
        <v>0</v>
      </c>
      <c r="AV30" s="33">
        <f t="shared" si="20"/>
        <v>0</v>
      </c>
      <c r="AW30" s="34">
        <f t="shared" si="21"/>
        <v>-1.7449748351250485E-2</v>
      </c>
      <c r="AX30" s="34">
        <f t="shared" si="22"/>
        <v>-3.0458649045213493E-4</v>
      </c>
      <c r="AY30" s="34">
        <f t="shared" si="23"/>
        <v>0.99984769515639127</v>
      </c>
      <c r="AZ30" s="34">
        <f t="shared" si="35"/>
        <v>-1.7449748351250485E-2</v>
      </c>
      <c r="BA30" s="34">
        <f t="shared" si="36"/>
        <v>1</v>
      </c>
      <c r="BB30" s="34">
        <f t="shared" si="37"/>
        <v>1</v>
      </c>
      <c r="BC30" s="34">
        <f t="shared" si="38"/>
        <v>-1.7449748351250485E-2</v>
      </c>
      <c r="BD30" s="31">
        <f t="shared" si="39"/>
        <v>-0.99984767969313781</v>
      </c>
      <c r="BE30" s="11"/>
      <c r="BF30" s="11"/>
      <c r="BG30" s="11"/>
      <c r="BH30" s="11"/>
      <c r="BI30" s="11"/>
      <c r="BJ30" s="11"/>
      <c r="BK30" s="11"/>
    </row>
    <row r="31" spans="2:63" ht="18.75" thickBot="1">
      <c r="B31" s="141">
        <v>25</v>
      </c>
      <c r="C31" s="50">
        <v>1</v>
      </c>
      <c r="D31" s="50">
        <v>1</v>
      </c>
      <c r="E31" s="133" t="s">
        <v>7</v>
      </c>
      <c r="F31" s="143"/>
      <c r="G31" s="51">
        <v>0</v>
      </c>
      <c r="H31" s="51">
        <v>0</v>
      </c>
      <c r="I31" s="47">
        <f t="shared" si="24"/>
        <v>0.99984767969313781</v>
      </c>
      <c r="J31" s="49">
        <f t="shared" si="25"/>
        <v>0</v>
      </c>
      <c r="K31" s="118" t="str">
        <f t="shared" si="26"/>
        <v>I</v>
      </c>
      <c r="L31" s="123"/>
      <c r="M31" s="10">
        <v>0</v>
      </c>
      <c r="N31" s="136" t="s">
        <v>34</v>
      </c>
      <c r="O31" s="7">
        <f t="shared" si="0"/>
        <v>0</v>
      </c>
      <c r="P31" s="8">
        <f t="shared" si="1"/>
        <v>91</v>
      </c>
      <c r="Q31" s="40">
        <f t="shared" si="2"/>
        <v>91</v>
      </c>
      <c r="R31" s="41">
        <f t="shared" si="27"/>
        <v>0</v>
      </c>
      <c r="S31" s="127" t="str">
        <f t="shared" si="28"/>
        <v>N</v>
      </c>
      <c r="T31" s="131"/>
      <c r="U31" s="114">
        <v>0</v>
      </c>
      <c r="V31" s="74">
        <f t="shared" si="3"/>
        <v>0.99984772607724903</v>
      </c>
      <c r="W31" s="79">
        <f t="shared" si="29"/>
        <v>89.000152273922495</v>
      </c>
      <c r="X31" s="71" t="str">
        <f t="shared" si="30"/>
        <v>I</v>
      </c>
      <c r="Y31" s="9" t="str">
        <f t="shared" si="4"/>
        <v>I</v>
      </c>
      <c r="Z31" s="9" t="b">
        <f t="shared" si="5"/>
        <v>0</v>
      </c>
      <c r="AA31" s="9" t="b">
        <f t="shared" si="6"/>
        <v>0</v>
      </c>
      <c r="AB31" s="14" t="str">
        <f t="shared" si="31"/>
        <v>NÃO</v>
      </c>
      <c r="AC31" s="25" t="str">
        <f t="shared" si="7"/>
        <v>N</v>
      </c>
      <c r="AD31" s="14" t="b">
        <f t="shared" si="8"/>
        <v>0</v>
      </c>
      <c r="AE31" s="14" t="b">
        <f t="shared" si="9"/>
        <v>0</v>
      </c>
      <c r="AF31" s="26" t="str">
        <f t="shared" si="32"/>
        <v>NÃO</v>
      </c>
      <c r="AG31" s="25" t="str">
        <f t="shared" si="10"/>
        <v>I</v>
      </c>
      <c r="AH31" s="14" t="str">
        <f t="shared" si="11"/>
        <v>I</v>
      </c>
      <c r="AI31" s="14" t="b">
        <f t="shared" si="12"/>
        <v>0</v>
      </c>
      <c r="AJ31" s="26" t="str">
        <f t="shared" si="13"/>
        <v>NÃO</v>
      </c>
      <c r="AK31" s="14">
        <f t="shared" si="14"/>
        <v>0</v>
      </c>
      <c r="AL31" s="14">
        <f t="shared" si="15"/>
        <v>1.7452406437283512E-2</v>
      </c>
      <c r="AM31" s="24">
        <f t="shared" si="33"/>
        <v>0</v>
      </c>
      <c r="AN31" s="14">
        <f t="shared" si="16"/>
        <v>1.7449749160682683E-2</v>
      </c>
      <c r="AO31" s="14">
        <f t="shared" si="17"/>
        <v>1.7452406437283512E-2</v>
      </c>
      <c r="AP31" s="78">
        <f t="shared" si="34"/>
        <v>89.000152273922495</v>
      </c>
      <c r="AQ31" s="11"/>
      <c r="AR31" s="11"/>
      <c r="AS31" s="11"/>
      <c r="AT31" s="33">
        <f t="shared" si="18"/>
        <v>1</v>
      </c>
      <c r="AU31" s="33">
        <f t="shared" si="19"/>
        <v>0</v>
      </c>
      <c r="AV31" s="33">
        <f t="shared" si="20"/>
        <v>0</v>
      </c>
      <c r="AW31" s="34">
        <f t="shared" si="21"/>
        <v>-1.7449748351250485E-2</v>
      </c>
      <c r="AX31" s="34">
        <f t="shared" si="22"/>
        <v>-3.0458649045213493E-4</v>
      </c>
      <c r="AY31" s="34">
        <f t="shared" si="23"/>
        <v>0.99984769515639127</v>
      </c>
      <c r="AZ31" s="34">
        <f t="shared" si="35"/>
        <v>-1.7449748351250485E-2</v>
      </c>
      <c r="BA31" s="34">
        <f t="shared" si="36"/>
        <v>1</v>
      </c>
      <c r="BB31" s="34">
        <f t="shared" si="37"/>
        <v>1</v>
      </c>
      <c r="BC31" s="34">
        <f t="shared" si="38"/>
        <v>-1.7449748351250485E-2</v>
      </c>
      <c r="BD31" s="31">
        <f t="shared" si="39"/>
        <v>-0.99984767969313781</v>
      </c>
      <c r="BE31" s="11"/>
      <c r="BF31" s="11"/>
      <c r="BG31" s="11"/>
      <c r="BH31" s="11"/>
      <c r="BI31" s="11"/>
      <c r="BJ31" s="11"/>
      <c r="BK31" s="11"/>
    </row>
    <row r="32" spans="2:63" ht="18.75" thickBot="1">
      <c r="B32" s="141">
        <v>26</v>
      </c>
      <c r="C32" s="50">
        <v>1</v>
      </c>
      <c r="D32" s="50">
        <v>1</v>
      </c>
      <c r="E32" s="133" t="s">
        <v>7</v>
      </c>
      <c r="F32" s="143"/>
      <c r="G32" s="51">
        <v>0</v>
      </c>
      <c r="H32" s="51">
        <v>0</v>
      </c>
      <c r="I32" s="47">
        <f t="shared" si="24"/>
        <v>0.99984767969313781</v>
      </c>
      <c r="J32" s="49">
        <f t="shared" si="25"/>
        <v>0</v>
      </c>
      <c r="K32" s="118" t="str">
        <f t="shared" si="26"/>
        <v>I</v>
      </c>
      <c r="L32" s="123"/>
      <c r="M32" s="10">
        <v>0</v>
      </c>
      <c r="N32" s="136" t="s">
        <v>34</v>
      </c>
      <c r="O32" s="7">
        <f t="shared" si="0"/>
        <v>0</v>
      </c>
      <c r="P32" s="8">
        <f t="shared" si="1"/>
        <v>91</v>
      </c>
      <c r="Q32" s="40">
        <f t="shared" si="2"/>
        <v>91</v>
      </c>
      <c r="R32" s="41">
        <f t="shared" si="27"/>
        <v>0</v>
      </c>
      <c r="S32" s="127" t="str">
        <f t="shared" si="28"/>
        <v>N</v>
      </c>
      <c r="T32" s="131"/>
      <c r="U32" s="114">
        <v>0</v>
      </c>
      <c r="V32" s="74">
        <f t="shared" si="3"/>
        <v>0.99984772607724903</v>
      </c>
      <c r="W32" s="79">
        <f t="shared" si="29"/>
        <v>89.000152273922495</v>
      </c>
      <c r="X32" s="71" t="str">
        <f t="shared" si="30"/>
        <v>I</v>
      </c>
      <c r="Y32" s="9" t="str">
        <f t="shared" si="4"/>
        <v>I</v>
      </c>
      <c r="Z32" s="9" t="b">
        <f t="shared" si="5"/>
        <v>0</v>
      </c>
      <c r="AA32" s="9" t="b">
        <f t="shared" si="6"/>
        <v>0</v>
      </c>
      <c r="AB32" s="14" t="str">
        <f t="shared" si="31"/>
        <v>NÃO</v>
      </c>
      <c r="AC32" s="25" t="str">
        <f t="shared" si="7"/>
        <v>N</v>
      </c>
      <c r="AD32" s="14" t="b">
        <f t="shared" si="8"/>
        <v>0</v>
      </c>
      <c r="AE32" s="14" t="b">
        <f t="shared" si="9"/>
        <v>0</v>
      </c>
      <c r="AF32" s="26" t="str">
        <f t="shared" si="32"/>
        <v>NÃO</v>
      </c>
      <c r="AG32" s="25" t="str">
        <f t="shared" si="10"/>
        <v>I</v>
      </c>
      <c r="AH32" s="14" t="str">
        <f t="shared" si="11"/>
        <v>I</v>
      </c>
      <c r="AI32" s="14" t="b">
        <f t="shared" si="12"/>
        <v>0</v>
      </c>
      <c r="AJ32" s="26" t="str">
        <f t="shared" si="13"/>
        <v>NÃO</v>
      </c>
      <c r="AK32" s="14">
        <f t="shared" si="14"/>
        <v>0</v>
      </c>
      <c r="AL32" s="14">
        <f t="shared" si="15"/>
        <v>1.7452406437283512E-2</v>
      </c>
      <c r="AM32" s="24">
        <f t="shared" si="33"/>
        <v>0</v>
      </c>
      <c r="AN32" s="14">
        <f t="shared" si="16"/>
        <v>1.7449749160682683E-2</v>
      </c>
      <c r="AO32" s="14">
        <f t="shared" si="17"/>
        <v>1.7452406437283512E-2</v>
      </c>
      <c r="AP32" s="78">
        <f t="shared" si="34"/>
        <v>89.000152273922495</v>
      </c>
      <c r="AQ32" s="11"/>
      <c r="AR32" s="11"/>
      <c r="AS32" s="11"/>
      <c r="AT32" s="33">
        <f t="shared" si="18"/>
        <v>1</v>
      </c>
      <c r="AU32" s="33">
        <f t="shared" si="19"/>
        <v>0</v>
      </c>
      <c r="AV32" s="33">
        <f t="shared" si="20"/>
        <v>0</v>
      </c>
      <c r="AW32" s="34">
        <f t="shared" si="21"/>
        <v>-1.7449748351250485E-2</v>
      </c>
      <c r="AX32" s="34">
        <f t="shared" si="22"/>
        <v>-3.0458649045213493E-4</v>
      </c>
      <c r="AY32" s="34">
        <f t="shared" si="23"/>
        <v>0.99984769515639127</v>
      </c>
      <c r="AZ32" s="34">
        <f t="shared" si="35"/>
        <v>-1.7449748351250485E-2</v>
      </c>
      <c r="BA32" s="34">
        <f t="shared" si="36"/>
        <v>1</v>
      </c>
      <c r="BB32" s="34">
        <f t="shared" si="37"/>
        <v>1</v>
      </c>
      <c r="BC32" s="34">
        <f t="shared" si="38"/>
        <v>-1.7449748351250485E-2</v>
      </c>
      <c r="BD32" s="31">
        <f t="shared" si="39"/>
        <v>-0.99984767969313781</v>
      </c>
      <c r="BE32" s="11"/>
      <c r="BF32" s="11"/>
      <c r="BG32" s="11"/>
      <c r="BH32" s="11"/>
      <c r="BI32" s="11"/>
      <c r="BJ32" s="11"/>
      <c r="BK32" s="11"/>
    </row>
    <row r="33" spans="2:63" ht="18.75" thickBot="1">
      <c r="B33" s="141">
        <v>27</v>
      </c>
      <c r="C33" s="50">
        <v>1</v>
      </c>
      <c r="D33" s="50">
        <v>1</v>
      </c>
      <c r="E33" s="133" t="s">
        <v>7</v>
      </c>
      <c r="F33" s="143"/>
      <c r="G33" s="51">
        <v>0</v>
      </c>
      <c r="H33" s="51">
        <v>0</v>
      </c>
      <c r="I33" s="47">
        <f t="shared" si="24"/>
        <v>0.99984767969313781</v>
      </c>
      <c r="J33" s="49">
        <f t="shared" si="25"/>
        <v>0</v>
      </c>
      <c r="K33" s="118" t="str">
        <f t="shared" si="26"/>
        <v>I</v>
      </c>
      <c r="L33" s="123"/>
      <c r="M33" s="10">
        <v>0</v>
      </c>
      <c r="N33" s="136" t="s">
        <v>34</v>
      </c>
      <c r="O33" s="7">
        <f t="shared" si="0"/>
        <v>0</v>
      </c>
      <c r="P33" s="8">
        <f t="shared" si="1"/>
        <v>91</v>
      </c>
      <c r="Q33" s="40">
        <f t="shared" si="2"/>
        <v>91</v>
      </c>
      <c r="R33" s="41">
        <f t="shared" si="27"/>
        <v>0</v>
      </c>
      <c r="S33" s="127" t="str">
        <f t="shared" si="28"/>
        <v>N</v>
      </c>
      <c r="T33" s="131"/>
      <c r="U33" s="114">
        <v>0</v>
      </c>
      <c r="V33" s="74">
        <f t="shared" si="3"/>
        <v>0.99984772607724903</v>
      </c>
      <c r="W33" s="79">
        <f t="shared" si="29"/>
        <v>89.000152273922495</v>
      </c>
      <c r="X33" s="71" t="str">
        <f t="shared" si="30"/>
        <v>I</v>
      </c>
      <c r="Y33" s="9" t="str">
        <f t="shared" si="4"/>
        <v>I</v>
      </c>
      <c r="Z33" s="9" t="b">
        <f t="shared" si="5"/>
        <v>0</v>
      </c>
      <c r="AA33" s="9" t="b">
        <f t="shared" si="6"/>
        <v>0</v>
      </c>
      <c r="AB33" s="14" t="str">
        <f t="shared" si="31"/>
        <v>NÃO</v>
      </c>
      <c r="AC33" s="25" t="str">
        <f t="shared" si="7"/>
        <v>N</v>
      </c>
      <c r="AD33" s="14" t="b">
        <f t="shared" si="8"/>
        <v>0</v>
      </c>
      <c r="AE33" s="14" t="b">
        <f t="shared" si="9"/>
        <v>0</v>
      </c>
      <c r="AF33" s="26" t="str">
        <f t="shared" si="32"/>
        <v>NÃO</v>
      </c>
      <c r="AG33" s="25" t="str">
        <f t="shared" si="10"/>
        <v>I</v>
      </c>
      <c r="AH33" s="14" t="str">
        <f t="shared" si="11"/>
        <v>I</v>
      </c>
      <c r="AI33" s="14" t="b">
        <f t="shared" si="12"/>
        <v>0</v>
      </c>
      <c r="AJ33" s="26" t="str">
        <f t="shared" si="13"/>
        <v>NÃO</v>
      </c>
      <c r="AK33" s="14">
        <f t="shared" si="14"/>
        <v>0</v>
      </c>
      <c r="AL33" s="14">
        <f t="shared" si="15"/>
        <v>1.7452406437283512E-2</v>
      </c>
      <c r="AM33" s="24">
        <f t="shared" si="33"/>
        <v>0</v>
      </c>
      <c r="AN33" s="14">
        <f t="shared" si="16"/>
        <v>1.7449749160682683E-2</v>
      </c>
      <c r="AO33" s="14">
        <f t="shared" si="17"/>
        <v>1.7452406437283512E-2</v>
      </c>
      <c r="AP33" s="78">
        <f t="shared" si="34"/>
        <v>89.000152273922495</v>
      </c>
      <c r="AQ33" s="11"/>
      <c r="AR33" s="11"/>
      <c r="AS33" s="11"/>
      <c r="AT33" s="33">
        <f t="shared" si="18"/>
        <v>1</v>
      </c>
      <c r="AU33" s="33">
        <f t="shared" si="19"/>
        <v>0</v>
      </c>
      <c r="AV33" s="33">
        <f t="shared" si="20"/>
        <v>0</v>
      </c>
      <c r="AW33" s="34">
        <f t="shared" si="21"/>
        <v>-1.7449748351250485E-2</v>
      </c>
      <c r="AX33" s="34">
        <f t="shared" si="22"/>
        <v>-3.0458649045213493E-4</v>
      </c>
      <c r="AY33" s="34">
        <f t="shared" si="23"/>
        <v>0.99984769515639127</v>
      </c>
      <c r="AZ33" s="34">
        <f t="shared" si="35"/>
        <v>-1.7449748351250485E-2</v>
      </c>
      <c r="BA33" s="34">
        <f t="shared" si="36"/>
        <v>1</v>
      </c>
      <c r="BB33" s="34">
        <f t="shared" si="37"/>
        <v>1</v>
      </c>
      <c r="BC33" s="34">
        <f t="shared" si="38"/>
        <v>-1.7449748351250485E-2</v>
      </c>
      <c r="BD33" s="31">
        <f t="shared" si="39"/>
        <v>-0.99984767969313781</v>
      </c>
      <c r="BE33" s="11"/>
      <c r="BF33" s="11"/>
      <c r="BG33" s="11"/>
      <c r="BH33" s="11"/>
      <c r="BI33" s="11"/>
      <c r="BJ33" s="11"/>
      <c r="BK33" s="11"/>
    </row>
    <row r="34" spans="2:63" ht="18.75" thickBot="1">
      <c r="B34" s="141">
        <v>28</v>
      </c>
      <c r="C34" s="50">
        <v>1</v>
      </c>
      <c r="D34" s="50">
        <v>1</v>
      </c>
      <c r="E34" s="133" t="s">
        <v>7</v>
      </c>
      <c r="F34" s="143"/>
      <c r="G34" s="51">
        <v>0</v>
      </c>
      <c r="H34" s="51">
        <v>0</v>
      </c>
      <c r="I34" s="47">
        <f t="shared" si="24"/>
        <v>0.99984767969313781</v>
      </c>
      <c r="J34" s="49">
        <f t="shared" si="25"/>
        <v>0</v>
      </c>
      <c r="K34" s="118" t="str">
        <f t="shared" si="26"/>
        <v>I</v>
      </c>
      <c r="L34" s="123"/>
      <c r="M34" s="10">
        <v>0</v>
      </c>
      <c r="N34" s="136" t="s">
        <v>34</v>
      </c>
      <c r="O34" s="7">
        <f t="shared" si="0"/>
        <v>0</v>
      </c>
      <c r="P34" s="8">
        <f t="shared" si="1"/>
        <v>91</v>
      </c>
      <c r="Q34" s="40">
        <f t="shared" si="2"/>
        <v>91</v>
      </c>
      <c r="R34" s="41">
        <f t="shared" si="27"/>
        <v>0</v>
      </c>
      <c r="S34" s="127" t="str">
        <f t="shared" si="28"/>
        <v>N</v>
      </c>
      <c r="T34" s="131"/>
      <c r="U34" s="114">
        <v>0</v>
      </c>
      <c r="V34" s="74">
        <f t="shared" si="3"/>
        <v>0.99984772607724903</v>
      </c>
      <c r="W34" s="79">
        <f t="shared" si="29"/>
        <v>89.000152273922495</v>
      </c>
      <c r="X34" s="71" t="str">
        <f t="shared" si="30"/>
        <v>I</v>
      </c>
      <c r="Y34" s="9" t="str">
        <f t="shared" si="4"/>
        <v>I</v>
      </c>
      <c r="Z34" s="9" t="b">
        <f t="shared" si="5"/>
        <v>0</v>
      </c>
      <c r="AA34" s="9" t="b">
        <f t="shared" si="6"/>
        <v>0</v>
      </c>
      <c r="AB34" s="14" t="str">
        <f t="shared" si="31"/>
        <v>NÃO</v>
      </c>
      <c r="AC34" s="25" t="str">
        <f t="shared" si="7"/>
        <v>N</v>
      </c>
      <c r="AD34" s="14" t="b">
        <f t="shared" si="8"/>
        <v>0</v>
      </c>
      <c r="AE34" s="14" t="b">
        <f t="shared" si="9"/>
        <v>0</v>
      </c>
      <c r="AF34" s="26" t="str">
        <f t="shared" si="32"/>
        <v>NÃO</v>
      </c>
      <c r="AG34" s="25" t="str">
        <f t="shared" si="10"/>
        <v>I</v>
      </c>
      <c r="AH34" s="14" t="str">
        <f t="shared" si="11"/>
        <v>I</v>
      </c>
      <c r="AI34" s="14" t="b">
        <f t="shared" si="12"/>
        <v>0</v>
      </c>
      <c r="AJ34" s="26" t="str">
        <f t="shared" si="13"/>
        <v>NÃO</v>
      </c>
      <c r="AK34" s="14">
        <f t="shared" si="14"/>
        <v>0</v>
      </c>
      <c r="AL34" s="14">
        <f t="shared" si="15"/>
        <v>1.7452406437283512E-2</v>
      </c>
      <c r="AM34" s="24">
        <f t="shared" si="33"/>
        <v>0</v>
      </c>
      <c r="AN34" s="14">
        <f t="shared" si="16"/>
        <v>1.7449749160682683E-2</v>
      </c>
      <c r="AO34" s="14">
        <f t="shared" si="17"/>
        <v>1.7452406437283512E-2</v>
      </c>
      <c r="AP34" s="78">
        <f t="shared" si="34"/>
        <v>89.000152273922495</v>
      </c>
      <c r="AQ34" s="11"/>
      <c r="AR34" s="11"/>
      <c r="AS34" s="11"/>
      <c r="AT34" s="33">
        <f t="shared" si="18"/>
        <v>1</v>
      </c>
      <c r="AU34" s="33">
        <f t="shared" si="19"/>
        <v>0</v>
      </c>
      <c r="AV34" s="33">
        <f t="shared" si="20"/>
        <v>0</v>
      </c>
      <c r="AW34" s="34">
        <f t="shared" si="21"/>
        <v>-1.7449748351250485E-2</v>
      </c>
      <c r="AX34" s="34">
        <f t="shared" si="22"/>
        <v>-3.0458649045213493E-4</v>
      </c>
      <c r="AY34" s="34">
        <f t="shared" si="23"/>
        <v>0.99984769515639127</v>
      </c>
      <c r="AZ34" s="34">
        <f t="shared" si="35"/>
        <v>-1.7449748351250485E-2</v>
      </c>
      <c r="BA34" s="34">
        <f t="shared" si="36"/>
        <v>1</v>
      </c>
      <c r="BB34" s="34">
        <f t="shared" si="37"/>
        <v>1</v>
      </c>
      <c r="BC34" s="34">
        <f t="shared" si="38"/>
        <v>-1.7449748351250485E-2</v>
      </c>
      <c r="BD34" s="31">
        <f t="shared" si="39"/>
        <v>-0.99984767969313781</v>
      </c>
      <c r="BE34" s="11"/>
      <c r="BF34" s="11"/>
      <c r="BG34" s="11"/>
      <c r="BH34" s="11"/>
      <c r="BI34" s="11"/>
      <c r="BJ34" s="11"/>
      <c r="BK34" s="11"/>
    </row>
    <row r="35" spans="2:63" ht="18.75" thickBot="1">
      <c r="B35" s="141">
        <v>29</v>
      </c>
      <c r="C35" s="50">
        <v>1</v>
      </c>
      <c r="D35" s="50">
        <v>1</v>
      </c>
      <c r="E35" s="133" t="s">
        <v>7</v>
      </c>
      <c r="F35" s="143"/>
      <c r="G35" s="51">
        <v>0</v>
      </c>
      <c r="H35" s="51">
        <v>0</v>
      </c>
      <c r="I35" s="47">
        <f t="shared" si="24"/>
        <v>0.99984767969313781</v>
      </c>
      <c r="J35" s="49">
        <f t="shared" si="25"/>
        <v>0</v>
      </c>
      <c r="K35" s="118" t="str">
        <f t="shared" si="26"/>
        <v>I</v>
      </c>
      <c r="L35" s="123"/>
      <c r="M35" s="10">
        <v>0</v>
      </c>
      <c r="N35" s="136" t="s">
        <v>34</v>
      </c>
      <c r="O35" s="7">
        <f t="shared" si="0"/>
        <v>0</v>
      </c>
      <c r="P35" s="8">
        <f t="shared" si="1"/>
        <v>91</v>
      </c>
      <c r="Q35" s="40">
        <f t="shared" si="2"/>
        <v>91</v>
      </c>
      <c r="R35" s="41">
        <f t="shared" si="27"/>
        <v>0</v>
      </c>
      <c r="S35" s="127" t="str">
        <f t="shared" si="28"/>
        <v>N</v>
      </c>
      <c r="T35" s="131"/>
      <c r="U35" s="114">
        <v>0</v>
      </c>
      <c r="V35" s="74">
        <f t="shared" si="3"/>
        <v>0.99984772607724903</v>
      </c>
      <c r="W35" s="79">
        <f t="shared" si="29"/>
        <v>89.000152273922495</v>
      </c>
      <c r="X35" s="71" t="str">
        <f t="shared" si="30"/>
        <v>I</v>
      </c>
      <c r="Y35" s="9" t="str">
        <f t="shared" si="4"/>
        <v>I</v>
      </c>
      <c r="Z35" s="9" t="b">
        <f t="shared" si="5"/>
        <v>0</v>
      </c>
      <c r="AA35" s="9" t="b">
        <f t="shared" si="6"/>
        <v>0</v>
      </c>
      <c r="AB35" s="14" t="str">
        <f t="shared" si="31"/>
        <v>NÃO</v>
      </c>
      <c r="AC35" s="25" t="str">
        <f t="shared" si="7"/>
        <v>N</v>
      </c>
      <c r="AD35" s="14" t="b">
        <f t="shared" si="8"/>
        <v>0</v>
      </c>
      <c r="AE35" s="14" t="b">
        <f t="shared" si="9"/>
        <v>0</v>
      </c>
      <c r="AF35" s="26" t="str">
        <f t="shared" si="32"/>
        <v>NÃO</v>
      </c>
      <c r="AG35" s="25" t="str">
        <f t="shared" si="10"/>
        <v>I</v>
      </c>
      <c r="AH35" s="14" t="str">
        <f t="shared" si="11"/>
        <v>I</v>
      </c>
      <c r="AI35" s="14" t="b">
        <f t="shared" si="12"/>
        <v>0</v>
      </c>
      <c r="AJ35" s="26" t="str">
        <f t="shared" si="13"/>
        <v>NÃO</v>
      </c>
      <c r="AK35" s="14">
        <f t="shared" si="14"/>
        <v>0</v>
      </c>
      <c r="AL35" s="14">
        <f t="shared" si="15"/>
        <v>1.7452406437283512E-2</v>
      </c>
      <c r="AM35" s="24">
        <f t="shared" si="33"/>
        <v>0</v>
      </c>
      <c r="AN35" s="14">
        <f t="shared" si="16"/>
        <v>1.7449749160682683E-2</v>
      </c>
      <c r="AO35" s="14">
        <f t="shared" si="17"/>
        <v>1.7452406437283512E-2</v>
      </c>
      <c r="AP35" s="78">
        <f t="shared" si="34"/>
        <v>89.000152273922495</v>
      </c>
      <c r="AQ35" s="11"/>
      <c r="AR35" s="11"/>
      <c r="AS35" s="11"/>
      <c r="AT35" s="33">
        <f t="shared" si="18"/>
        <v>1</v>
      </c>
      <c r="AU35" s="33">
        <f t="shared" si="19"/>
        <v>0</v>
      </c>
      <c r="AV35" s="33">
        <f t="shared" si="20"/>
        <v>0</v>
      </c>
      <c r="AW35" s="34">
        <f t="shared" si="21"/>
        <v>-1.7449748351250485E-2</v>
      </c>
      <c r="AX35" s="34">
        <f t="shared" si="22"/>
        <v>-3.0458649045213493E-4</v>
      </c>
      <c r="AY35" s="34">
        <f t="shared" si="23"/>
        <v>0.99984769515639127</v>
      </c>
      <c r="AZ35" s="34">
        <f t="shared" si="35"/>
        <v>-1.7449748351250485E-2</v>
      </c>
      <c r="BA35" s="34">
        <f t="shared" si="36"/>
        <v>1</v>
      </c>
      <c r="BB35" s="34">
        <f t="shared" si="37"/>
        <v>1</v>
      </c>
      <c r="BC35" s="34">
        <f t="shared" si="38"/>
        <v>-1.7449748351250485E-2</v>
      </c>
      <c r="BD35" s="31">
        <f t="shared" si="39"/>
        <v>-0.99984767969313781</v>
      </c>
      <c r="BE35" s="11"/>
      <c r="BF35" s="11"/>
      <c r="BG35" s="11"/>
      <c r="BH35" s="11"/>
      <c r="BI35" s="11"/>
      <c r="BJ35" s="11"/>
      <c r="BK35" s="11"/>
    </row>
    <row r="36" spans="2:63" ht="18.75" thickBot="1">
      <c r="B36" s="141">
        <v>30</v>
      </c>
      <c r="C36" s="50">
        <v>1</v>
      </c>
      <c r="D36" s="50">
        <v>1</v>
      </c>
      <c r="E36" s="133" t="s">
        <v>7</v>
      </c>
      <c r="F36" s="143"/>
      <c r="G36" s="51">
        <v>0</v>
      </c>
      <c r="H36" s="51">
        <v>0</v>
      </c>
      <c r="I36" s="47">
        <f t="shared" si="24"/>
        <v>0.99984767969313781</v>
      </c>
      <c r="J36" s="49">
        <f t="shared" si="25"/>
        <v>0</v>
      </c>
      <c r="K36" s="118" t="str">
        <f t="shared" si="26"/>
        <v>I</v>
      </c>
      <c r="L36" s="123"/>
      <c r="M36" s="10">
        <v>0</v>
      </c>
      <c r="N36" s="136" t="s">
        <v>34</v>
      </c>
      <c r="O36" s="7">
        <f t="shared" si="0"/>
        <v>0</v>
      </c>
      <c r="P36" s="8">
        <f t="shared" si="1"/>
        <v>91</v>
      </c>
      <c r="Q36" s="40">
        <f t="shared" si="2"/>
        <v>91</v>
      </c>
      <c r="R36" s="41">
        <f t="shared" si="27"/>
        <v>0</v>
      </c>
      <c r="S36" s="127" t="str">
        <f t="shared" si="28"/>
        <v>N</v>
      </c>
      <c r="T36" s="131"/>
      <c r="U36" s="114">
        <v>0</v>
      </c>
      <c r="V36" s="74">
        <f t="shared" si="3"/>
        <v>0.99984772607724903</v>
      </c>
      <c r="W36" s="79">
        <f t="shared" si="29"/>
        <v>89.000152273922495</v>
      </c>
      <c r="X36" s="71" t="str">
        <f t="shared" si="30"/>
        <v>I</v>
      </c>
      <c r="Y36" s="9" t="str">
        <f t="shared" si="4"/>
        <v>I</v>
      </c>
      <c r="Z36" s="9" t="b">
        <f t="shared" si="5"/>
        <v>0</v>
      </c>
      <c r="AA36" s="9" t="b">
        <f t="shared" si="6"/>
        <v>0</v>
      </c>
      <c r="AB36" s="14" t="str">
        <f t="shared" si="31"/>
        <v>NÃO</v>
      </c>
      <c r="AC36" s="25" t="str">
        <f t="shared" si="7"/>
        <v>N</v>
      </c>
      <c r="AD36" s="14" t="b">
        <f t="shared" si="8"/>
        <v>0</v>
      </c>
      <c r="AE36" s="14" t="b">
        <f t="shared" si="9"/>
        <v>0</v>
      </c>
      <c r="AF36" s="26" t="str">
        <f t="shared" si="32"/>
        <v>NÃO</v>
      </c>
      <c r="AG36" s="25" t="str">
        <f t="shared" si="10"/>
        <v>I</v>
      </c>
      <c r="AH36" s="14" t="str">
        <f t="shared" si="11"/>
        <v>I</v>
      </c>
      <c r="AI36" s="14" t="b">
        <f t="shared" si="12"/>
        <v>0</v>
      </c>
      <c r="AJ36" s="26" t="str">
        <f t="shared" si="13"/>
        <v>NÃO</v>
      </c>
      <c r="AK36" s="14">
        <f t="shared" si="14"/>
        <v>0</v>
      </c>
      <c r="AL36" s="14">
        <f t="shared" si="15"/>
        <v>1.7452406437283512E-2</v>
      </c>
      <c r="AM36" s="24">
        <f t="shared" si="33"/>
        <v>0</v>
      </c>
      <c r="AN36" s="14">
        <f t="shared" si="16"/>
        <v>1.7449749160682683E-2</v>
      </c>
      <c r="AO36" s="14">
        <f t="shared" si="17"/>
        <v>1.7452406437283512E-2</v>
      </c>
      <c r="AP36" s="78">
        <f t="shared" si="34"/>
        <v>89.000152273922495</v>
      </c>
      <c r="AQ36" s="11"/>
      <c r="AR36" s="11"/>
      <c r="AS36" s="11"/>
      <c r="AT36" s="33">
        <f t="shared" si="18"/>
        <v>1</v>
      </c>
      <c r="AU36" s="33">
        <f t="shared" si="19"/>
        <v>0</v>
      </c>
      <c r="AV36" s="33">
        <f t="shared" si="20"/>
        <v>0</v>
      </c>
      <c r="AW36" s="34">
        <f t="shared" si="21"/>
        <v>-1.7449748351250485E-2</v>
      </c>
      <c r="AX36" s="34">
        <f t="shared" si="22"/>
        <v>-3.0458649045213493E-4</v>
      </c>
      <c r="AY36" s="34">
        <f t="shared" si="23"/>
        <v>0.99984769515639127</v>
      </c>
      <c r="AZ36" s="34">
        <f t="shared" si="35"/>
        <v>-1.7449748351250485E-2</v>
      </c>
      <c r="BA36" s="34">
        <f t="shared" si="36"/>
        <v>1</v>
      </c>
      <c r="BB36" s="34">
        <f t="shared" si="37"/>
        <v>1</v>
      </c>
      <c r="BC36" s="34">
        <f t="shared" si="38"/>
        <v>-1.7449748351250485E-2</v>
      </c>
      <c r="BD36" s="31">
        <f t="shared" si="39"/>
        <v>-0.99984767969313781</v>
      </c>
      <c r="BE36" s="11"/>
      <c r="BF36" s="11"/>
      <c r="BG36" s="11"/>
      <c r="BH36" s="11"/>
      <c r="BI36" s="11"/>
      <c r="BJ36" s="11"/>
      <c r="BK36" s="11"/>
    </row>
    <row r="37" spans="2:63" ht="18.75" thickBot="1">
      <c r="B37" s="141">
        <v>31</v>
      </c>
      <c r="C37" s="50">
        <v>1</v>
      </c>
      <c r="D37" s="50">
        <v>1</v>
      </c>
      <c r="E37" s="133" t="s">
        <v>7</v>
      </c>
      <c r="F37" s="143"/>
      <c r="G37" s="51">
        <v>0</v>
      </c>
      <c r="H37" s="51">
        <v>0</v>
      </c>
      <c r="I37" s="47">
        <f t="shared" si="24"/>
        <v>0.99984767969313781</v>
      </c>
      <c r="J37" s="49">
        <f t="shared" si="25"/>
        <v>0</v>
      </c>
      <c r="K37" s="118" t="str">
        <f t="shared" si="26"/>
        <v>I</v>
      </c>
      <c r="L37" s="123"/>
      <c r="M37" s="10">
        <v>0</v>
      </c>
      <c r="N37" s="136" t="s">
        <v>34</v>
      </c>
      <c r="O37" s="7">
        <f t="shared" si="0"/>
        <v>0</v>
      </c>
      <c r="P37" s="8">
        <f t="shared" si="1"/>
        <v>91</v>
      </c>
      <c r="Q37" s="40">
        <f t="shared" si="2"/>
        <v>91</v>
      </c>
      <c r="R37" s="41">
        <f t="shared" si="27"/>
        <v>0</v>
      </c>
      <c r="S37" s="127" t="str">
        <f t="shared" si="28"/>
        <v>N</v>
      </c>
      <c r="T37" s="131"/>
      <c r="U37" s="114">
        <v>0</v>
      </c>
      <c r="V37" s="74">
        <f t="shared" si="3"/>
        <v>0.99984772607724903</v>
      </c>
      <c r="W37" s="79">
        <f t="shared" si="29"/>
        <v>89.000152273922495</v>
      </c>
      <c r="X37" s="71" t="str">
        <f t="shared" si="30"/>
        <v>I</v>
      </c>
      <c r="Y37" s="9" t="str">
        <f t="shared" si="4"/>
        <v>I</v>
      </c>
      <c r="Z37" s="9" t="b">
        <f t="shared" si="5"/>
        <v>0</v>
      </c>
      <c r="AA37" s="9" t="b">
        <f t="shared" si="6"/>
        <v>0</v>
      </c>
      <c r="AB37" s="14" t="str">
        <f t="shared" si="31"/>
        <v>NÃO</v>
      </c>
      <c r="AC37" s="25" t="str">
        <f t="shared" si="7"/>
        <v>N</v>
      </c>
      <c r="AD37" s="14" t="b">
        <f t="shared" si="8"/>
        <v>0</v>
      </c>
      <c r="AE37" s="14" t="b">
        <f t="shared" si="9"/>
        <v>0</v>
      </c>
      <c r="AF37" s="26" t="str">
        <f t="shared" si="32"/>
        <v>NÃO</v>
      </c>
      <c r="AG37" s="25" t="str">
        <f t="shared" si="10"/>
        <v>I</v>
      </c>
      <c r="AH37" s="14" t="str">
        <f t="shared" si="11"/>
        <v>I</v>
      </c>
      <c r="AI37" s="14" t="b">
        <f t="shared" si="12"/>
        <v>0</v>
      </c>
      <c r="AJ37" s="26" t="str">
        <f t="shared" si="13"/>
        <v>NÃO</v>
      </c>
      <c r="AK37" s="14">
        <f t="shared" si="14"/>
        <v>0</v>
      </c>
      <c r="AL37" s="14">
        <f t="shared" si="15"/>
        <v>1.7452406437283512E-2</v>
      </c>
      <c r="AM37" s="24">
        <f t="shared" si="33"/>
        <v>0</v>
      </c>
      <c r="AN37" s="14">
        <f t="shared" si="16"/>
        <v>1.7449749160682683E-2</v>
      </c>
      <c r="AO37" s="14">
        <f t="shared" si="17"/>
        <v>1.7452406437283512E-2</v>
      </c>
      <c r="AP37" s="78">
        <f t="shared" si="34"/>
        <v>89.000152273922495</v>
      </c>
      <c r="AQ37" s="11"/>
      <c r="AR37" s="11"/>
      <c r="AS37" s="11"/>
      <c r="AT37" s="33">
        <f t="shared" si="18"/>
        <v>1</v>
      </c>
      <c r="AU37" s="33">
        <f t="shared" si="19"/>
        <v>0</v>
      </c>
      <c r="AV37" s="33">
        <f t="shared" si="20"/>
        <v>0</v>
      </c>
      <c r="AW37" s="34">
        <f t="shared" si="21"/>
        <v>-1.7449748351250485E-2</v>
      </c>
      <c r="AX37" s="34">
        <f t="shared" si="22"/>
        <v>-3.0458649045213493E-4</v>
      </c>
      <c r="AY37" s="34">
        <f t="shared" si="23"/>
        <v>0.99984769515639127</v>
      </c>
      <c r="AZ37" s="34">
        <f t="shared" si="35"/>
        <v>-1.7449748351250485E-2</v>
      </c>
      <c r="BA37" s="34">
        <f t="shared" si="36"/>
        <v>1</v>
      </c>
      <c r="BB37" s="34">
        <f t="shared" si="37"/>
        <v>1</v>
      </c>
      <c r="BC37" s="34">
        <f t="shared" si="38"/>
        <v>-1.7449748351250485E-2</v>
      </c>
      <c r="BD37" s="31">
        <f t="shared" si="39"/>
        <v>-0.99984767969313781</v>
      </c>
      <c r="BE37" s="11"/>
      <c r="BF37" s="11"/>
      <c r="BG37" s="11"/>
      <c r="BH37" s="11"/>
      <c r="BI37" s="11"/>
      <c r="BJ37" s="11"/>
      <c r="BK37" s="11"/>
    </row>
    <row r="38" spans="2:63" ht="18.75" thickBot="1">
      <c r="B38" s="141">
        <v>32</v>
      </c>
      <c r="C38" s="50">
        <v>1</v>
      </c>
      <c r="D38" s="50">
        <v>1</v>
      </c>
      <c r="E38" s="133" t="s">
        <v>7</v>
      </c>
      <c r="F38" s="143"/>
      <c r="G38" s="51">
        <v>0</v>
      </c>
      <c r="H38" s="51">
        <v>0</v>
      </c>
      <c r="I38" s="47">
        <f t="shared" si="24"/>
        <v>0.99984767969313781</v>
      </c>
      <c r="J38" s="49">
        <f t="shared" si="25"/>
        <v>0</v>
      </c>
      <c r="K38" s="118" t="str">
        <f t="shared" si="26"/>
        <v>I</v>
      </c>
      <c r="L38" s="123"/>
      <c r="M38" s="10">
        <v>0</v>
      </c>
      <c r="N38" s="136" t="s">
        <v>34</v>
      </c>
      <c r="O38" s="7">
        <f t="shared" si="0"/>
        <v>0</v>
      </c>
      <c r="P38" s="8">
        <f t="shared" si="1"/>
        <v>91</v>
      </c>
      <c r="Q38" s="40">
        <f t="shared" si="2"/>
        <v>91</v>
      </c>
      <c r="R38" s="41">
        <f t="shared" si="27"/>
        <v>0</v>
      </c>
      <c r="S38" s="127" t="str">
        <f t="shared" si="28"/>
        <v>N</v>
      </c>
      <c r="T38" s="131"/>
      <c r="U38" s="114">
        <v>0</v>
      </c>
      <c r="V38" s="74">
        <f t="shared" si="3"/>
        <v>0.99984772607724903</v>
      </c>
      <c r="W38" s="79">
        <f t="shared" si="29"/>
        <v>89.000152273922495</v>
      </c>
      <c r="X38" s="71" t="str">
        <f t="shared" si="30"/>
        <v>I</v>
      </c>
      <c r="Y38" s="9" t="str">
        <f t="shared" si="4"/>
        <v>I</v>
      </c>
      <c r="Z38" s="9" t="b">
        <f t="shared" si="5"/>
        <v>0</v>
      </c>
      <c r="AA38" s="9" t="b">
        <f t="shared" si="6"/>
        <v>0</v>
      </c>
      <c r="AB38" s="14" t="str">
        <f t="shared" si="31"/>
        <v>NÃO</v>
      </c>
      <c r="AC38" s="25" t="str">
        <f t="shared" si="7"/>
        <v>N</v>
      </c>
      <c r="AD38" s="14" t="b">
        <f t="shared" si="8"/>
        <v>0</v>
      </c>
      <c r="AE38" s="14" t="b">
        <f t="shared" si="9"/>
        <v>0</v>
      </c>
      <c r="AF38" s="26" t="str">
        <f t="shared" si="32"/>
        <v>NÃO</v>
      </c>
      <c r="AG38" s="25" t="str">
        <f t="shared" si="10"/>
        <v>I</v>
      </c>
      <c r="AH38" s="14" t="str">
        <f t="shared" si="11"/>
        <v>I</v>
      </c>
      <c r="AI38" s="14" t="b">
        <f t="shared" si="12"/>
        <v>0</v>
      </c>
      <c r="AJ38" s="26" t="str">
        <f t="shared" si="13"/>
        <v>NÃO</v>
      </c>
      <c r="AK38" s="14">
        <f t="shared" si="14"/>
        <v>0</v>
      </c>
      <c r="AL38" s="14">
        <f t="shared" si="15"/>
        <v>1.7452406437283512E-2</v>
      </c>
      <c r="AM38" s="24">
        <f t="shared" si="33"/>
        <v>0</v>
      </c>
      <c r="AN38" s="14">
        <f t="shared" si="16"/>
        <v>1.7449749160682683E-2</v>
      </c>
      <c r="AO38" s="14">
        <f t="shared" si="17"/>
        <v>1.7452406437283512E-2</v>
      </c>
      <c r="AP38" s="78">
        <f t="shared" si="34"/>
        <v>89.000152273922495</v>
      </c>
      <c r="AQ38" s="11"/>
      <c r="AR38" s="11"/>
      <c r="AS38" s="11"/>
      <c r="AT38" s="33">
        <f t="shared" si="18"/>
        <v>1</v>
      </c>
      <c r="AU38" s="33">
        <f t="shared" si="19"/>
        <v>0</v>
      </c>
      <c r="AV38" s="33">
        <f t="shared" si="20"/>
        <v>0</v>
      </c>
      <c r="AW38" s="34">
        <f t="shared" si="21"/>
        <v>-1.7449748351250485E-2</v>
      </c>
      <c r="AX38" s="34">
        <f t="shared" si="22"/>
        <v>-3.0458649045213493E-4</v>
      </c>
      <c r="AY38" s="34">
        <f t="shared" si="23"/>
        <v>0.99984769515639127</v>
      </c>
      <c r="AZ38" s="34">
        <f t="shared" si="35"/>
        <v>-1.7449748351250485E-2</v>
      </c>
      <c r="BA38" s="34">
        <f t="shared" si="36"/>
        <v>1</v>
      </c>
      <c r="BB38" s="34">
        <f t="shared" si="37"/>
        <v>1</v>
      </c>
      <c r="BC38" s="34">
        <f t="shared" si="38"/>
        <v>-1.7449748351250485E-2</v>
      </c>
      <c r="BD38" s="31">
        <f t="shared" si="39"/>
        <v>-0.99984767969313781</v>
      </c>
      <c r="BE38" s="11"/>
      <c r="BF38" s="11"/>
      <c r="BG38" s="11"/>
      <c r="BH38" s="11"/>
      <c r="BI38" s="11"/>
      <c r="BJ38" s="11"/>
      <c r="BK38" s="11"/>
    </row>
    <row r="39" spans="2:63" ht="18.75" thickBot="1">
      <c r="B39" s="141">
        <v>33</v>
      </c>
      <c r="C39" s="50">
        <v>1</v>
      </c>
      <c r="D39" s="50">
        <v>1</v>
      </c>
      <c r="E39" s="133" t="s">
        <v>7</v>
      </c>
      <c r="F39" s="143"/>
      <c r="G39" s="51">
        <v>0</v>
      </c>
      <c r="H39" s="51">
        <v>0</v>
      </c>
      <c r="I39" s="47">
        <f t="shared" si="24"/>
        <v>0.99984767969313781</v>
      </c>
      <c r="J39" s="49">
        <f t="shared" si="25"/>
        <v>0</v>
      </c>
      <c r="K39" s="118" t="str">
        <f t="shared" si="26"/>
        <v>I</v>
      </c>
      <c r="L39" s="123"/>
      <c r="M39" s="10">
        <v>0</v>
      </c>
      <c r="N39" s="136" t="s">
        <v>34</v>
      </c>
      <c r="O39" s="7">
        <f t="shared" ref="O39:O70" si="40">ATAN(TAN(Rk*PI()/180)*COS(D*PI()/180))*180/PI()</f>
        <v>0</v>
      </c>
      <c r="P39" s="8">
        <f t="shared" ref="P39:P70" si="41">IF(AND(Cm="R",DD&gt;=270),(DD+90-AzC),IF(AND(Cm="R",DD&lt;=90),(DD+90-AzC),IF(AND(Cm="L",DD&gt;90,DD&lt;270),(DD+90-AzC),(DD-90+AzC))))</f>
        <v>91</v>
      </c>
      <c r="Q39" s="40">
        <f t="shared" ref="Q39:Q70" si="42">IF(AND(D=0),"Dip=0???",IF(AND(D=90,Rk=90),(D),IF(AND(Az&gt;360),(Az-360),IF(AND(Az&lt;0),(Az+360),Az))))</f>
        <v>91</v>
      </c>
      <c r="R39" s="41">
        <f t="shared" ref="R39:R70" si="43">ATAN(TAN(D*PI()/180)*SIN(AzC*PI()/180))*180/PI()</f>
        <v>0</v>
      </c>
      <c r="S39" s="127" t="str">
        <f t="shared" si="28"/>
        <v>N</v>
      </c>
      <c r="T39" s="131"/>
      <c r="U39" s="114">
        <v>0</v>
      </c>
      <c r="V39" s="74">
        <f t="shared" ref="V39:V70" si="44">DEGREES(ATAN(TAN(D*PI()/180)*SIN((90-(DD-Te))*PI()/180)))</f>
        <v>0.99984772607724903</v>
      </c>
      <c r="W39" s="79">
        <f t="shared" si="29"/>
        <v>89.000152273922495</v>
      </c>
      <c r="X39" s="71" t="str">
        <f t="shared" si="30"/>
        <v>I</v>
      </c>
      <c r="Y39" s="9" t="str">
        <f t="shared" ref="Y39:Y70" si="45">IF(AND(D&lt;=35,RJ="I"),("I"),IF(AND(D&lt;=35,RJ="N"),("N"),IF(AND(DD&gt;=90,DD&lt;=270,T&gt;DD,D&lt;=35,RJ="S"),("I"),IF(AND(DD&gt;=90,DD&lt;=270,T&gt;DD,D&lt;=35,RJ="D"),("N"),IF(AND(DD&gt;=90,DD&lt;=270,T&lt;DD,D&lt;=35,RJ="S"),("N"),IF(AND(DD&gt;=90,DD&lt;=270,T&lt;DD,D&lt;=35,RJ="D"),("I"),IF(AND(DD&lt;90,T&lt;180,T&gt;DD,D&lt;=35,RJ="D"),("N"),IF(AND(DD&lt;90,T&lt;180,T&gt;DD,D&lt;=35,RJ="S"),("I"),IF(AND(DD&lt;90,T&lt;DD,D&lt;=35,RJ="S"),("N"),IF(AND(DD&lt;90,T&lt;DD,D&lt;=35,RJ="D"),("I"),IF(AND(DD&lt;90,T&gt;270,D&lt;=35,RJ="S"),("N"),IF(AND(DD&lt;90,T&gt;270,D&lt;=35,RJ="D"),("I"),IF(AND(DD&gt;270,T&lt;90,D&lt;=35,RJ="D"),("N"),IF(AND(DD&gt;270,T&lt;90,D&lt;=35,RJ="S"),("I"),IF(AND(DD&gt;270,T&gt;DD,D&lt;=35,RJ="D"),("N"),IF(AND(DD&gt;270,T&gt;DD,D&lt;=35,RJ="S"),("I"),IF(AND(DD&gt;270,T&lt;DD,T&gt;180,D&lt;=35,RJ="D"),("I"),IF(AND(DD&gt;270,T&lt;DD,T&gt;180,D&lt;=35,RJ="S"),("N")))))))))))))))))))</f>
        <v>I</v>
      </c>
      <c r="Z39" s="9" t="b">
        <f t="shared" ref="Z39:Z70" si="46">IF(AND(Pg&gt;=D*0.3,RJ="I"),("I"),IF(AND(Pg&gt;=D*0.3,RJ="N"),("N"),IF(AND(DD&gt;=90,DD&lt;=270,T&gt;DD,Pg&gt;=D*0.3,RJ="S"),("I"),IF(AND(DD&gt;=90,DD&lt;=270,T&gt;DD,Pg&gt;=D*0.3,RJ="D"),("N"),IF(AND(DD&gt;=90,DD&lt;=270,T&lt;DD,Pg&gt;=D*0.3,RJ="S"),("N"),IF(AND(DD&gt;=90,DD&lt;=270,T&lt;DD,Pg&gt;=D*0.3,RJ="D"),("I"),IF(AND(DD&lt;90,T&lt;180,T&gt;DD,Pg&gt;=D*0.3,RJ="D"),("N"),IF(AND(DD&lt;90,T&lt;180,T&gt;DD,Pg&gt;=D*0.3,RJ="S"),("I"),IF(AND(DD&lt;90,T&lt;DD,Pg&gt;=D*0.3,RJ="D"),("I"),IF(AND(DD&lt;90,T&lt;DD,Pg&gt;=D*0.3,RJ="S"),("N"),IF(AND(DD&lt;90,T&gt;270,Pg&gt;=D*0.3,RJ="D"),("I"),IF(AND(DD&lt;90,T&gt;270,Pg&gt;=D*0.3,RJ="S"),("N"),IF(AND(DD&gt;270,T&lt;90,Pg&gt;=D*0.3,RJ="D"),("N"),IF(AND(DD&gt;270,T&lt;90,Pg&gt;=D*0.3,RJ="S"),("I"),IF(AND(DD&gt;270,T&gt;DD,Pg&gt;=D*0.3,RJ="D"),("N"),IF(AND(DD&gt;270,T&gt;DD,Pg&gt;=D*0.3,RJ="S"),("I"),IF(AND(DD&gt;270,T&lt;DD,T&gt;180,Pg&gt;=D*0.3,RJ="D"),("I"),IF(AND(DD&gt;270,T&lt;DD,T&gt;180,Pg&gt;=D*0.3,RJ="S"),("N")))))))))))))))))))</f>
        <v>0</v>
      </c>
      <c r="AA39" s="9" t="b">
        <f t="shared" ref="AA39:AA70" si="47">IF(AND(D&gt;35,Pg&lt;D*0.3,RJ="S"),("S"),IF(AND(D&gt;35,Pg&lt;D*0.3,RJ="D"),("D"),IF(AND(DD&gt;=90,DD&lt;=270,T&gt;DD,D&gt;35,Pg&lt;D*0.3,RJ="I"),("S"),IF(AND(DD&gt;=90,DD&lt;=270,T&gt;DD,D&gt;35,Pg&lt;D*0.3,RJ="N"),("D"),IF(AND(DD&gt;=90,DD&lt;=270,T&lt;DD,D&gt;35,Pg&lt;D*0.3,RJ="I"),("D"),IF(AND(DD&gt;=90,DD&lt;=270,T&lt;DD,D&gt;35,Pg&lt;D*0.3,RJ="N"),("S"),IF(AND(DD&lt;90,T&gt;DD,T&lt;180,D&gt;35,Pg&lt;D*0.3,RJ="I"),("S"),IF(AND(DD&lt;90,T&gt;DD,T&lt;180,D&gt;35,Pg&lt;D*0.3,RJ="N"),("D"),IF(AND(DD&lt;90,T&lt;DD,D&gt;35,Pg&lt;D*0.3,RJ="I"),("D"),IF(AND(DD&lt;90,T&lt;DD,D&gt;35,Pg&lt;D*0.3,RJ="N"),("S"),IF(AND(DD&lt;90,T&gt;270,D&gt;35,Pg&lt;D*0.3,RJ="I"),("D"),IF(AND(DD&lt;90,T&gt;270,D&gt;35,Pg&lt;D*0.3,RJ="N"),("S"),IF(AND(DD&gt;270,T&lt;90,D&gt;35,Pg&lt;D*0.3,RJ="N"),("D"),IF(AND(DD&gt;270,T&lt;90,D&gt;35,Pg&lt;D*0.3,RJ="I"),("S"),IF(AND(DD&gt;270,T&lt;DD,T&gt;180,D&gt;35,Pg&lt;D*0.3,RJ="I"),("D"),IF(AND(DD&gt;270,T&lt;DD,T&gt;180,D&gt;35,Pg&lt;D*0.3,RJ="N"),("S"),IF(AND(DD&gt;270,T&gt;DD,D&gt;35,Pg&lt;D*0.3,RJ="I"),("S"),IF(AND(DD&gt;270,T&gt;DD,D&gt;35,Pg&lt;D*0.3,RJ="N"),("D")))))))))))))))))
))</f>
        <v>0</v>
      </c>
      <c r="AB39" s="14" t="str">
        <f t="shared" si="31"/>
        <v>NÃO</v>
      </c>
      <c r="AC39" s="25" t="str">
        <f t="shared" ref="AC39:AC70" si="48">IF(AND(D&lt;=35,RJ="I"),("I"),IF(AND(D&lt;=35,RJ="N"),("N"),IF(AND(DD&gt;=90,DD&lt;=270,Trk&gt;DD,D&lt;=35,RJ="S"),("I"),IF(AND(DD&gt;=90,DD&lt;=270,Trk&gt;DD,D&lt;=35,RJ="D"),("N"),IF(AND(DD&gt;=90,DD&lt;=270,Trk&lt;DD,D&lt;=35,RJ="S"),("N"),IF(AND(DD&gt;=90,DD&lt;=270,Trk&lt;DD,D&lt;=35,RJ="D"),("I"),IF(AND(DD&lt;90,Trk&lt;180,Trk&gt;DD,D&lt;=35,RJ="D"),("N"),IF(AND(DD&lt;90,Trk&lt;180,Trk&gt;DD,D&lt;=35,RJ="S"),("I"),IF(AND(DD&lt;90,Trk&lt;DD,D&lt;=35,RJ="S"),("N"),IF(AND(DD&lt;90,Trk&lt;DD,D&lt;=35,RJ="D"),("I"),IF(AND(DD&lt;90,Trk&gt;270,D&lt;=35,RJ="S"),("N"),IF(AND(DD&lt;90,Trk&gt;270,D&lt;=35,RJ="D"),("I"),IF(AND(DD&gt;270,Trk&lt;90,D&lt;=35,RJ="D"),("N"),IF(AND(DD&gt;270,Trk&lt;90,D&lt;=35,RJ="S"),("I"),IF(AND(DD&gt;270,Trk&gt;DD,D&lt;=35,RJ="D"),("N"),IF(AND(DD&gt;270,Trk&gt;DD,D&lt;=35,RJ="S"),("I"),IF(AND(DD&gt;270,Trk&lt;DD,Trk&gt;180,D&lt;=35,RJ="D"),("I"),IF(AND(DD&gt;270,Trk&lt;DD,Trk&gt;180,D&lt;=35,RJ="S"),("N")))))))))))))))))))</f>
        <v>N</v>
      </c>
      <c r="AD39" s="14" t="b">
        <f t="shared" ref="AD39:AD70" si="49">IF(AND(Prk&gt;=D*0.3,RJ="I"),("I"),IF(AND(Prk&gt;=D*0.3,RJ="N"),("N"),IF(AND(DD&gt;=90,DD&lt;=270,Trk&gt;DD,Prk&gt;=D*0.3,RJ="S"),("I"),IF(AND(DD&gt;=90,DD&lt;=270,Trk&gt;DD,Prk&gt;=D*0.3,RJ="D"),("N"),IF(AND(DD&gt;=90,DD&lt;=270,Trk&lt;DD,Prk&gt;=D*0.3,RJ="S"),("N"),IF(AND(DD&gt;=90,DD&lt;=270,Trk&lt;DD,Prk&gt;=D*0.3,RJ="D"),("I"),IF(AND(DD&lt;90,Trk&lt;180,Trk&gt;DD,Prk&gt;=D*0.3,RJ="D"),("N"),IF(AND(DD&lt;90,Trk&lt;180,Trk&gt;DD,Prk&gt;=D*0.3,RJ="S"),("I"),IF(AND(DD&lt;90,Trk&lt;DD,Prk&gt;=D*0.3,RJ="D"),("I"),IF(AND(DD&lt;90,Trk&lt;DD,Prk&gt;=D*0.3,RJ="S"),("N"),IF(AND(DD&lt;90,Trk&gt;270,Prk&gt;=D*0.3,RJ="D"),("I"),IF(AND(DD&lt;90,Trk&gt;270,Prk&gt;=D*0.3,RJ="S"),("N"),IF(AND(DD&gt;270,Trk&lt;90,Prk&gt;=D*0.3,RJ="D"),("N"),IF(AND(DD&gt;270,Trk&lt;90,Prk&gt;=D*0.3,RJ="S"),("I"),IF(AND(DD&gt;270,Trk&gt;DD,Prk&gt;=D*0.3,RJ="D"),("N"),IF(AND(DD&gt;270,Trk&gt;DD,Prk&gt;=D*0.3,RJ="S"),("I"),IF(AND(DD&gt;270,Trk&lt;DD,Trk&gt;180,Prk&gt;=D*0.3,RJ="D"),("I"),IF(AND(DD&gt;270,Trk&lt;DD,Trk&gt;180,Prk&gt;=D*0.3,RJ="S"),("N")))))))))))))))))))</f>
        <v>0</v>
      </c>
      <c r="AE39" s="14" t="b">
        <f t="shared" ref="AE39:AE70" si="50">IF(AND(D&gt;35,Prk&lt;D*0.3,RJ="S"),("S"),IF(AND(D&gt;35,Prk&lt;D*0.3,RJ="D"),("D"),IF(AND(DD&gt;=90,DD&lt;=270,Trk&gt;DD,D&gt;35,Prk&lt;D*0.3,RJ="I"),("S"),IF(AND(DD&gt;=90,DD&lt;=270,Trk&gt;DD,D&gt;35,Prk&lt;D*0.3,RJ="N"),("D"),IF(AND(DD&gt;=90,DD&lt;=270,Trk&lt;DD,D&gt;35,Prk&lt;D*0.3,RJ="I"),("D"),IF(AND(DD&gt;=90,DD&lt;=270,Trk&lt;DD,D&gt;35,Prk&lt;D*0.3,RJ="N"),("S"),IF(AND(DD&lt;90,Trk&gt;DD,Trk&lt;180,D&gt;35,Prk&lt;D*0.3,RJ="I"),("S"),IF(AND(DD&lt;90,Trk&gt;DD,Trk&lt;180,D&gt;35,Prk&lt;D*0.3,RJ="N"),("D"),IF(AND(DD&lt;90,Trk&lt;DD,D&gt;35,Prk&lt;D*0.3,RJ="I"),("D"),IF(AND(DD&lt;90,Trk&lt;DD,D&gt;35,Prk&lt;D*0.3,RJ="N"),("S"),IF(AND(DD&lt;90,Trk&gt;270,D&gt;35,Prk&lt;D*0.3,RJ="I"),("D"),IF(AND(DD&lt;90,Trk&gt;270,D&gt;35,Prk&lt;D*0.3,RJ="N"),("S"),IF(AND(DD&gt;270,Trk&lt;90,D&gt;35,Prk&lt;D*0.3,RJ="N"),("D"),IF(AND(DD&gt;270,Trk&lt;90,D&gt;35,Prk&lt;D*0.3,RJ="I"),("S"),IF(AND(DD&gt;270,Trk&lt;DD,Trk&gt;180,D&gt;35,Prk&lt;D*0.3,RJ="I"),("D"),IF(AND(DD&gt;270,Trk&lt;DD,Trk&gt;180,D&gt;35,Prk&lt;D*0.3,RJ="N"),("S"),IF(AND(DD&gt;270,Trk&gt;DD,D&gt;35,Prk&lt;D*0.3,RJ="I"),("S"),IF(AND(DD&gt;270,Trk&gt;DD,D&gt;35,Prk&lt;D*0.3,RJ="N"),("D")))))))))))))))))))</f>
        <v>0</v>
      </c>
      <c r="AF39" s="26" t="str">
        <f t="shared" si="32"/>
        <v>NÃO</v>
      </c>
      <c r="AG39" s="25" t="str">
        <f t="shared" ref="AG39:AG70" si="51">IF(AND(D&lt;=35,RJ="I"),("I"),IF(AND(D&lt;=35,RJ="N"),("N"),IF(AND(DD&gt;=90,DD&lt;=270,Te&gt;DD,D&lt;=35,RJ="S"),("I"),IF(AND(DD&gt;=90,DD&lt;=270,Te&gt;DD,D&lt;=35,RJ="D"),("N"),IF(AND(DD&gt;=90,DD&lt;=270,Te&lt;DD,D&lt;=35,RJ="S"),("N"),IF(AND(DD&gt;=90,DD&lt;=270,Te&lt;DD,D&lt;=35,RJ="D"),("I"),IF(AND(DD&lt;90,Te&lt;180,Te&gt;DD,D&lt;=35,RJ="D"),("N"),IF(AND(DD&lt;90,Te&lt;180,Te&gt;DD,D&lt;=35,RJ="S"),("I"),IF(AND(DD&lt;90,Te&lt;DD,D&lt;=35,RJ="S"),("N"),IF(AND(DD&lt;90,Te&lt;DD,D&lt;=35,RJ="D"),("I"),IF(AND(DD&lt;90,Te&gt;270,D&lt;=35,RJ="S"),("N"),IF(AND(DD&lt;90,Te&gt;270,D&lt;=35,RJ="D"),("I"),IF(AND(DD&gt;270,Te&lt;90,D&lt;=35,RJ="D"),("N"),IF(AND(DD&gt;270,Te&lt;90,D&lt;=35,RJ="S"),("I"),IF(AND(DD&gt;270,Te&gt;DD,D&lt;=35,RJ="D"),("N"),IF(AND(DD&gt;270,Te&gt;DD,D&lt;=35,RJ="S"),("I"),IF(AND(DD&gt;270,Te&lt;DD,Te&gt;180,D&lt;=35,RJ="D"),("I"),IF(AND(DD&gt;270,Te&lt;DD,Te&gt;180,D&lt;=35,RJ="S"),("N")))))))))))))))))))</f>
        <v>I</v>
      </c>
      <c r="AH39" s="14" t="str">
        <f t="shared" ref="AH39:AH70" si="52">IF(AND(Pt&gt;=D*0.3,RJ="I"),("I"),IF(AND(Pt&gt;=D*0.3,RJ="N"),("N"),IF(AND(DD&gt;=90,DD&lt;=270,Te&gt;DD,Pt&gt;=D*0.3,RJ="S"),("I"),IF(AND(DD&gt;=90,DD&lt;=270,Te&gt;DD,Pt&gt;=D*0.3,RJ="D"),("N"),IF(AND(DD&gt;=90,DD&lt;=270,Te&lt;DD,Pt&gt;=D*0.3,RJ="S"),("N"),IF(AND(DD&gt;=90,DD&lt;=270,Te&lt;DD,Pt&gt;=D*0.3,RJ="D"),("I"),IF(AND(DD&lt;90,Te&lt;180,Te&gt;DD,Pt&gt;=D*0.3,RJ="D"),("N"),IF(AND(DD&lt;90,Te&lt;180,Te&gt;DD,Pt&gt;=D*0.3,RJ="S"),("I"),IF(AND(DD&lt;90,Te&lt;DD,Pt&gt;=D*0.3,RJ="D"),("I"),IF(AND(DD&lt;90,Te&lt;DD,Pt&gt;=D*0.3,RJ="S"),("N"),IF(AND(DD&lt;90,Te&gt;270,Pt&gt;=D*0.3,RJ="D"),("I"),IF(AND(DD&lt;90,Te&gt;270,Pt&gt;=D*0.3,RJ="S"),("N"),IF(AND(DD&gt;270,Te&lt;90,Pt&gt;=D*0.3,RJ="D"),("N"),IF(AND(DD&gt;270,Te&lt;90,Pt&gt;=D*0.3,RJ="S"),("I"),IF(AND(DD&gt;270,Te&gt;DD,Pt&gt;=D*0.3,RJ="D"),("N"),IF(AND(DD&gt;270,Te&gt;DD,Pt&gt;=D*0.3,RJ="S"),("I"),IF(AND(DD&gt;270,Te&lt;DD,Te&gt;180,Pt&gt;=D*0.3,RJ="D"),("I"),IF(AND(DD&gt;270,Te&lt;DD,Te&gt;180,Pt&gt;=D*0.3,RJ="S"),("N")))))))))))))))))))</f>
        <v>I</v>
      </c>
      <c r="AI39" s="14" t="b">
        <f t="shared" ref="AI39:AI70" si="53">IF(AND(D&gt;35,Pt&lt;D*0.3,RJ="S"),("S"),IF(AND(D&gt;35,Pt&lt;D*0.3,RJ="D"),("D"),IF(AND(DD&gt;=90,DD&lt;=270,Te&gt;DD,D&gt;35,Pt&lt;D*0.3,RJ="I"),("S"),IF(AND(DD&gt;=90,DD&lt;=270,Te&gt;DD,D&gt;35,Pt&lt;D*0.3,RJ="N"),("D"),IF(AND(DD&gt;=90,DD&lt;=270,Te&lt;DD,D&gt;35,Pt&lt;D*0.3,RJ="I"),("D"),IF(AND(DD&gt;=90,DD&lt;=270,Te&lt;DD,D&gt;35,Pt&lt;D*0.3,RJ="N"),("S"),IF(AND(DD&lt;90,Te&gt;DD,Te&lt;180,D&gt;35,Pt&lt;D*0.3,RJ="I"),("S"),IF(AND(DD&lt;90,Te&gt;DD,Te&lt;180,D&gt;35,Pt&lt;D*0.3,RJ="N"),("D"),IF(AND(DD&lt;90,Te&lt;DD,D&gt;35,Pt&lt;D*0.3,RJ="I"),("D"),IF(AND(DD&lt;90,Te&lt;DD,D&gt;35,Pt&lt;D*0.3,RJ="N"),("S"),IF(AND(DD&lt;90,Te&gt;270,D&gt;35,Pt&lt;D*0.3,RJ="I"),("D"),IF(AND(DD&lt;90,Te&gt;270,D&gt;35,Pt&lt;D*0.3,RJ="N"),("S"),IF(AND(DD&gt;270,Te&lt;90,D&gt;35,Pt&lt;D*0.3,RJ="N"),("D"),IF(AND(DD&gt;270,Te&lt;90,D&gt;35,Pt&lt;D*0.3,RJ="I"),("S"),IF(AND(DD&gt;270,Te&lt;DD,Te&gt;180,D&gt;35,Pt&lt;D*0.3,RJ="I"),("D"),IF(AND(DD&gt;270,Te&lt;DD,Te&gt;180,D&gt;35,Pt&lt;D*0.3,RJ="N"),("S"),IF(AND(DD&gt;270,Te&gt;DD,D&gt;35,Pt&lt;D*0.3,RJ="I"),("S"),IF(AND(DD&gt;270,Te&gt;DD,D&gt;35,Pt&lt;D*0.3,RJ="N"),("D")))))))))))))))))))</f>
        <v>0</v>
      </c>
      <c r="AJ39" s="26" t="str">
        <f t="shared" ref="AJ39:AJ70" si="54">IF(J39=Y39,"OK","NÃO")</f>
        <v>NÃO</v>
      </c>
      <c r="AK39" s="14">
        <f t="shared" ref="AK39:AK70" si="55">SIN(Pg*PI()/180)</f>
        <v>0</v>
      </c>
      <c r="AL39" s="14">
        <f t="shared" ref="AL39:AL70" si="56">SIN(D*PI()/180)</f>
        <v>1.7452406437283512E-2</v>
      </c>
      <c r="AM39" s="24">
        <f t="shared" si="33"/>
        <v>0</v>
      </c>
      <c r="AN39" s="14">
        <f t="shared" ref="AN39:AN70" si="57">SIN(Pt*PI()/180)</f>
        <v>1.7449749160682683E-2</v>
      </c>
      <c r="AO39" s="14">
        <f t="shared" si="17"/>
        <v>1.7452406437283512E-2</v>
      </c>
      <c r="AP39" s="78">
        <f t="shared" si="34"/>
        <v>89.000152273922495</v>
      </c>
      <c r="AQ39" s="11"/>
      <c r="AR39" s="11"/>
      <c r="AS39" s="11"/>
      <c r="AT39" s="33">
        <f t="shared" ref="AT39:AT70" si="58">COS(T*PI()/180)*COS(Pg*PI()/180)</f>
        <v>1</v>
      </c>
      <c r="AU39" s="33">
        <f t="shared" ref="AU39:AU70" si="59">SIN(T*PI()/180)*COS(Pg*PI()/180)</f>
        <v>0</v>
      </c>
      <c r="AV39" s="33">
        <f t="shared" ref="AV39:AV70" si="60">SIN(Pg*PI()/180)</f>
        <v>0</v>
      </c>
      <c r="AW39" s="34">
        <f t="shared" ref="AW39:AW70" si="61" xml:space="preserve"> -COS(DD*PI()/180)*SIN(D*PI()/180)</f>
        <v>-1.7449748351250485E-2</v>
      </c>
      <c r="AX39" s="34">
        <f t="shared" ref="AX39:AX70" si="62">-SIN(DD*PI()/180)*SIN(D*PI()/180)</f>
        <v>-3.0458649045213493E-4</v>
      </c>
      <c r="AY39" s="34">
        <f t="shared" ref="AY39:AY70" si="63">COS(D*PI()/180)</f>
        <v>0.99984769515639127</v>
      </c>
      <c r="AZ39" s="34">
        <f t="shared" ref="AZ39:AZ70" si="64">SUM(xp*xe+yp*ye+zp*ze)</f>
        <v>-1.7449748351250485E-2</v>
      </c>
      <c r="BA39" s="34">
        <f t="shared" ref="BA39:BA70" si="65">SQRT(SUM(POWER(xp,2)+POWER(yp,2)+POWER(zp,2)))</f>
        <v>1</v>
      </c>
      <c r="BB39" s="34">
        <f t="shared" ref="BB39:BB70" si="66">SQRT(SUM(POWER(xe,2)+POWER(ye,2)+POWER(ze,2)))</f>
        <v>1</v>
      </c>
      <c r="BC39" s="34">
        <f t="shared" si="38"/>
        <v>-1.7449748351250485E-2</v>
      </c>
      <c r="BD39" s="31">
        <f t="shared" si="39"/>
        <v>-0.99984767969313781</v>
      </c>
      <c r="BE39" s="11"/>
      <c r="BF39" s="11"/>
      <c r="BG39" s="11"/>
      <c r="BH39" s="11"/>
      <c r="BI39" s="11"/>
      <c r="BJ39" s="11"/>
      <c r="BK39" s="11"/>
    </row>
    <row r="40" spans="2:63" ht="18.75" thickBot="1">
      <c r="B40" s="141">
        <v>34</v>
      </c>
      <c r="C40" s="50">
        <v>1</v>
      </c>
      <c r="D40" s="50">
        <v>1</v>
      </c>
      <c r="E40" s="133" t="s">
        <v>7</v>
      </c>
      <c r="F40" s="143"/>
      <c r="G40" s="51">
        <v>0</v>
      </c>
      <c r="H40" s="51">
        <v>0</v>
      </c>
      <c r="I40" s="47">
        <f t="shared" si="24"/>
        <v>0.99984767969313781</v>
      </c>
      <c r="J40" s="49">
        <f t="shared" si="25"/>
        <v>0</v>
      </c>
      <c r="K40" s="118" t="str">
        <f t="shared" si="26"/>
        <v>I</v>
      </c>
      <c r="L40" s="123"/>
      <c r="M40" s="10">
        <v>0</v>
      </c>
      <c r="N40" s="136" t="s">
        <v>34</v>
      </c>
      <c r="O40" s="7">
        <f t="shared" si="40"/>
        <v>0</v>
      </c>
      <c r="P40" s="8">
        <f t="shared" si="41"/>
        <v>91</v>
      </c>
      <c r="Q40" s="40">
        <f t="shared" si="42"/>
        <v>91</v>
      </c>
      <c r="R40" s="41">
        <f t="shared" si="43"/>
        <v>0</v>
      </c>
      <c r="S40" s="127" t="str">
        <f t="shared" si="28"/>
        <v>N</v>
      </c>
      <c r="T40" s="131"/>
      <c r="U40" s="114">
        <v>0</v>
      </c>
      <c r="V40" s="74">
        <f t="shared" si="44"/>
        <v>0.99984772607724903</v>
      </c>
      <c r="W40" s="79">
        <f t="shared" si="29"/>
        <v>89.000152273922495</v>
      </c>
      <c r="X40" s="71" t="str">
        <f t="shared" si="30"/>
        <v>I</v>
      </c>
      <c r="Y40" s="9" t="str">
        <f t="shared" si="45"/>
        <v>I</v>
      </c>
      <c r="Z40" s="9" t="b">
        <f t="shared" si="46"/>
        <v>0</v>
      </c>
      <c r="AA40" s="9" t="b">
        <f t="shared" si="47"/>
        <v>0</v>
      </c>
      <c r="AB40" s="14" t="str">
        <f t="shared" si="31"/>
        <v>NÃO</v>
      </c>
      <c r="AC40" s="25" t="str">
        <f t="shared" si="48"/>
        <v>N</v>
      </c>
      <c r="AD40" s="14" t="b">
        <f t="shared" si="49"/>
        <v>0</v>
      </c>
      <c r="AE40" s="14" t="b">
        <f t="shared" si="50"/>
        <v>0</v>
      </c>
      <c r="AF40" s="26" t="str">
        <f t="shared" si="32"/>
        <v>NÃO</v>
      </c>
      <c r="AG40" s="25" t="str">
        <f t="shared" si="51"/>
        <v>I</v>
      </c>
      <c r="AH40" s="14" t="str">
        <f t="shared" si="52"/>
        <v>I</v>
      </c>
      <c r="AI40" s="14" t="b">
        <f t="shared" si="53"/>
        <v>0</v>
      </c>
      <c r="AJ40" s="26" t="str">
        <f t="shared" si="54"/>
        <v>NÃO</v>
      </c>
      <c r="AK40" s="14">
        <f t="shared" si="55"/>
        <v>0</v>
      </c>
      <c r="AL40" s="14">
        <f t="shared" si="56"/>
        <v>1.7452406437283512E-2</v>
      </c>
      <c r="AM40" s="24">
        <f t="shared" si="33"/>
        <v>0</v>
      </c>
      <c r="AN40" s="14">
        <f t="shared" si="57"/>
        <v>1.7449749160682683E-2</v>
      </c>
      <c r="AO40" s="14">
        <f t="shared" si="17"/>
        <v>1.7452406437283512E-2</v>
      </c>
      <c r="AP40" s="78">
        <f t="shared" si="34"/>
        <v>89.000152273922495</v>
      </c>
      <c r="AQ40" s="11"/>
      <c r="AR40" s="11"/>
      <c r="AS40" s="11"/>
      <c r="AT40" s="33">
        <f t="shared" si="58"/>
        <v>1</v>
      </c>
      <c r="AU40" s="33">
        <f t="shared" si="59"/>
        <v>0</v>
      </c>
      <c r="AV40" s="33">
        <f t="shared" si="60"/>
        <v>0</v>
      </c>
      <c r="AW40" s="34">
        <f t="shared" si="61"/>
        <v>-1.7449748351250485E-2</v>
      </c>
      <c r="AX40" s="34">
        <f t="shared" si="62"/>
        <v>-3.0458649045213493E-4</v>
      </c>
      <c r="AY40" s="34">
        <f t="shared" si="63"/>
        <v>0.99984769515639127</v>
      </c>
      <c r="AZ40" s="34">
        <f t="shared" si="64"/>
        <v>-1.7449748351250485E-2</v>
      </c>
      <c r="BA40" s="34">
        <f t="shared" si="65"/>
        <v>1</v>
      </c>
      <c r="BB40" s="34">
        <f t="shared" si="66"/>
        <v>1</v>
      </c>
      <c r="BC40" s="34">
        <f t="shared" si="38"/>
        <v>-1.7449748351250485E-2</v>
      </c>
      <c r="BD40" s="31">
        <f t="shared" si="39"/>
        <v>-0.99984767969313781</v>
      </c>
      <c r="BE40" s="11"/>
      <c r="BF40" s="11"/>
      <c r="BG40" s="11"/>
      <c r="BH40" s="11"/>
      <c r="BI40" s="11"/>
      <c r="BJ40" s="11"/>
      <c r="BK40" s="11"/>
    </row>
    <row r="41" spans="2:63" ht="18.75" thickBot="1">
      <c r="B41" s="141">
        <v>35</v>
      </c>
      <c r="C41" s="50">
        <v>1</v>
      </c>
      <c r="D41" s="50">
        <v>1</v>
      </c>
      <c r="E41" s="133" t="s">
        <v>7</v>
      </c>
      <c r="F41" s="143"/>
      <c r="G41" s="51">
        <v>0</v>
      </c>
      <c r="H41" s="51">
        <v>0</v>
      </c>
      <c r="I41" s="47">
        <f t="shared" si="24"/>
        <v>0.99984767969313781</v>
      </c>
      <c r="J41" s="49">
        <f t="shared" si="25"/>
        <v>0</v>
      </c>
      <c r="K41" s="118" t="str">
        <f t="shared" si="26"/>
        <v>I</v>
      </c>
      <c r="L41" s="123"/>
      <c r="M41" s="10">
        <v>0</v>
      </c>
      <c r="N41" s="136" t="s">
        <v>34</v>
      </c>
      <c r="O41" s="7">
        <f t="shared" si="40"/>
        <v>0</v>
      </c>
      <c r="P41" s="8">
        <f t="shared" si="41"/>
        <v>91</v>
      </c>
      <c r="Q41" s="40">
        <f t="shared" si="42"/>
        <v>91</v>
      </c>
      <c r="R41" s="41">
        <f t="shared" si="43"/>
        <v>0</v>
      </c>
      <c r="S41" s="127" t="str">
        <f t="shared" si="28"/>
        <v>N</v>
      </c>
      <c r="T41" s="131"/>
      <c r="U41" s="114">
        <v>0</v>
      </c>
      <c r="V41" s="74">
        <f t="shared" si="44"/>
        <v>0.99984772607724903</v>
      </c>
      <c r="W41" s="79">
        <f t="shared" si="29"/>
        <v>89.000152273922495</v>
      </c>
      <c r="X41" s="71" t="str">
        <f t="shared" si="30"/>
        <v>I</v>
      </c>
      <c r="Y41" s="9" t="str">
        <f t="shared" si="45"/>
        <v>I</v>
      </c>
      <c r="Z41" s="9" t="b">
        <f t="shared" si="46"/>
        <v>0</v>
      </c>
      <c r="AA41" s="9" t="b">
        <f t="shared" si="47"/>
        <v>0</v>
      </c>
      <c r="AB41" s="14" t="str">
        <f t="shared" si="31"/>
        <v>NÃO</v>
      </c>
      <c r="AC41" s="25" t="str">
        <f t="shared" si="48"/>
        <v>N</v>
      </c>
      <c r="AD41" s="14" t="b">
        <f t="shared" si="49"/>
        <v>0</v>
      </c>
      <c r="AE41" s="14" t="b">
        <f t="shared" si="50"/>
        <v>0</v>
      </c>
      <c r="AF41" s="26" t="str">
        <f t="shared" si="32"/>
        <v>NÃO</v>
      </c>
      <c r="AG41" s="25" t="str">
        <f t="shared" si="51"/>
        <v>I</v>
      </c>
      <c r="AH41" s="14" t="str">
        <f t="shared" si="52"/>
        <v>I</v>
      </c>
      <c r="AI41" s="14" t="b">
        <f t="shared" si="53"/>
        <v>0</v>
      </c>
      <c r="AJ41" s="26" t="str">
        <f t="shared" si="54"/>
        <v>NÃO</v>
      </c>
      <c r="AK41" s="14">
        <f t="shared" si="55"/>
        <v>0</v>
      </c>
      <c r="AL41" s="14">
        <f t="shared" si="56"/>
        <v>1.7452406437283512E-2</v>
      </c>
      <c r="AM41" s="24">
        <f t="shared" si="33"/>
        <v>0</v>
      </c>
      <c r="AN41" s="14">
        <f t="shared" si="57"/>
        <v>1.7449749160682683E-2</v>
      </c>
      <c r="AO41" s="14">
        <f t="shared" si="17"/>
        <v>1.7452406437283512E-2</v>
      </c>
      <c r="AP41" s="78">
        <f t="shared" si="34"/>
        <v>89.000152273922495</v>
      </c>
      <c r="AQ41" s="11"/>
      <c r="AR41" s="11"/>
      <c r="AS41" s="11"/>
      <c r="AT41" s="33">
        <f t="shared" si="58"/>
        <v>1</v>
      </c>
      <c r="AU41" s="33">
        <f t="shared" si="59"/>
        <v>0</v>
      </c>
      <c r="AV41" s="33">
        <f t="shared" si="60"/>
        <v>0</v>
      </c>
      <c r="AW41" s="34">
        <f t="shared" si="61"/>
        <v>-1.7449748351250485E-2</v>
      </c>
      <c r="AX41" s="34">
        <f t="shared" si="62"/>
        <v>-3.0458649045213493E-4</v>
      </c>
      <c r="AY41" s="34">
        <f t="shared" si="63"/>
        <v>0.99984769515639127</v>
      </c>
      <c r="AZ41" s="34">
        <f t="shared" si="64"/>
        <v>-1.7449748351250485E-2</v>
      </c>
      <c r="BA41" s="34">
        <f t="shared" si="65"/>
        <v>1</v>
      </c>
      <c r="BB41" s="34">
        <f t="shared" si="66"/>
        <v>1</v>
      </c>
      <c r="BC41" s="34">
        <f t="shared" si="38"/>
        <v>-1.7449748351250485E-2</v>
      </c>
      <c r="BD41" s="31">
        <f t="shared" si="39"/>
        <v>-0.99984767969313781</v>
      </c>
      <c r="BE41" s="11"/>
      <c r="BF41" s="11"/>
      <c r="BG41" s="11"/>
      <c r="BH41" s="11"/>
      <c r="BI41" s="11"/>
      <c r="BJ41" s="11"/>
      <c r="BK41" s="11"/>
    </row>
    <row r="42" spans="2:63" ht="18.75" thickBot="1">
      <c r="B42" s="141">
        <v>36</v>
      </c>
      <c r="C42" s="50">
        <v>1</v>
      </c>
      <c r="D42" s="50">
        <v>1</v>
      </c>
      <c r="E42" s="133" t="s">
        <v>7</v>
      </c>
      <c r="F42" s="143"/>
      <c r="G42" s="51">
        <v>0</v>
      </c>
      <c r="H42" s="51">
        <v>0</v>
      </c>
      <c r="I42" s="47">
        <f t="shared" si="24"/>
        <v>0.99984767969313781</v>
      </c>
      <c r="J42" s="49">
        <f t="shared" si="25"/>
        <v>0</v>
      </c>
      <c r="K42" s="118" t="str">
        <f t="shared" si="26"/>
        <v>I</v>
      </c>
      <c r="L42" s="123"/>
      <c r="M42" s="10">
        <v>0</v>
      </c>
      <c r="N42" s="136" t="s">
        <v>34</v>
      </c>
      <c r="O42" s="7">
        <f t="shared" si="40"/>
        <v>0</v>
      </c>
      <c r="P42" s="8">
        <f t="shared" si="41"/>
        <v>91</v>
      </c>
      <c r="Q42" s="40">
        <f t="shared" si="42"/>
        <v>91</v>
      </c>
      <c r="R42" s="41">
        <f t="shared" si="43"/>
        <v>0</v>
      </c>
      <c r="S42" s="127" t="str">
        <f t="shared" si="28"/>
        <v>N</v>
      </c>
      <c r="T42" s="131"/>
      <c r="U42" s="114">
        <v>0</v>
      </c>
      <c r="V42" s="74">
        <f t="shared" si="44"/>
        <v>0.99984772607724903</v>
      </c>
      <c r="W42" s="79">
        <f t="shared" si="29"/>
        <v>89.000152273922495</v>
      </c>
      <c r="X42" s="71" t="str">
        <f t="shared" si="30"/>
        <v>I</v>
      </c>
      <c r="Y42" s="9" t="str">
        <f t="shared" si="45"/>
        <v>I</v>
      </c>
      <c r="Z42" s="9" t="b">
        <f t="shared" si="46"/>
        <v>0</v>
      </c>
      <c r="AA42" s="9" t="b">
        <f t="shared" si="47"/>
        <v>0</v>
      </c>
      <c r="AB42" s="14" t="str">
        <f t="shared" si="31"/>
        <v>NÃO</v>
      </c>
      <c r="AC42" s="25" t="str">
        <f t="shared" si="48"/>
        <v>N</v>
      </c>
      <c r="AD42" s="14" t="b">
        <f t="shared" si="49"/>
        <v>0</v>
      </c>
      <c r="AE42" s="14" t="b">
        <f t="shared" si="50"/>
        <v>0</v>
      </c>
      <c r="AF42" s="26" t="str">
        <f t="shared" si="32"/>
        <v>NÃO</v>
      </c>
      <c r="AG42" s="25" t="str">
        <f t="shared" si="51"/>
        <v>I</v>
      </c>
      <c r="AH42" s="14" t="str">
        <f t="shared" si="52"/>
        <v>I</v>
      </c>
      <c r="AI42" s="14" t="b">
        <f t="shared" si="53"/>
        <v>0</v>
      </c>
      <c r="AJ42" s="26" t="str">
        <f t="shared" si="54"/>
        <v>NÃO</v>
      </c>
      <c r="AK42" s="14">
        <f t="shared" si="55"/>
        <v>0</v>
      </c>
      <c r="AL42" s="14">
        <f t="shared" si="56"/>
        <v>1.7452406437283512E-2</v>
      </c>
      <c r="AM42" s="24">
        <f t="shared" si="33"/>
        <v>0</v>
      </c>
      <c r="AN42" s="14">
        <f t="shared" si="57"/>
        <v>1.7449749160682683E-2</v>
      </c>
      <c r="AO42" s="14">
        <f t="shared" si="17"/>
        <v>1.7452406437283512E-2</v>
      </c>
      <c r="AP42" s="78">
        <f t="shared" si="34"/>
        <v>89.000152273922495</v>
      </c>
      <c r="AQ42" s="11"/>
      <c r="AR42" s="11"/>
      <c r="AS42" s="11"/>
      <c r="AT42" s="33">
        <f t="shared" si="58"/>
        <v>1</v>
      </c>
      <c r="AU42" s="33">
        <f t="shared" si="59"/>
        <v>0</v>
      </c>
      <c r="AV42" s="33">
        <f t="shared" si="60"/>
        <v>0</v>
      </c>
      <c r="AW42" s="34">
        <f t="shared" si="61"/>
        <v>-1.7449748351250485E-2</v>
      </c>
      <c r="AX42" s="34">
        <f t="shared" si="62"/>
        <v>-3.0458649045213493E-4</v>
      </c>
      <c r="AY42" s="34">
        <f t="shared" si="63"/>
        <v>0.99984769515639127</v>
      </c>
      <c r="AZ42" s="34">
        <f t="shared" si="64"/>
        <v>-1.7449748351250485E-2</v>
      </c>
      <c r="BA42" s="34">
        <f t="shared" si="65"/>
        <v>1</v>
      </c>
      <c r="BB42" s="34">
        <f t="shared" si="66"/>
        <v>1</v>
      </c>
      <c r="BC42" s="34">
        <f t="shared" si="38"/>
        <v>-1.7449748351250485E-2</v>
      </c>
      <c r="BD42" s="31">
        <f t="shared" si="39"/>
        <v>-0.99984767969313781</v>
      </c>
      <c r="BE42" s="11"/>
      <c r="BF42" s="11"/>
      <c r="BG42" s="11"/>
      <c r="BH42" s="11"/>
      <c r="BI42" s="11"/>
      <c r="BJ42" s="11"/>
      <c r="BK42" s="11"/>
    </row>
    <row r="43" spans="2:63" ht="18.75" thickBot="1">
      <c r="B43" s="141">
        <v>37</v>
      </c>
      <c r="C43" s="50">
        <v>1</v>
      </c>
      <c r="D43" s="50">
        <v>1</v>
      </c>
      <c r="E43" s="133" t="s">
        <v>7</v>
      </c>
      <c r="F43" s="143"/>
      <c r="G43" s="51">
        <v>0</v>
      </c>
      <c r="H43" s="51">
        <v>0</v>
      </c>
      <c r="I43" s="47">
        <f t="shared" si="24"/>
        <v>0.99984767969313781</v>
      </c>
      <c r="J43" s="49">
        <f t="shared" si="25"/>
        <v>0</v>
      </c>
      <c r="K43" s="118" t="str">
        <f t="shared" si="26"/>
        <v>I</v>
      </c>
      <c r="L43" s="123"/>
      <c r="M43" s="10">
        <v>0</v>
      </c>
      <c r="N43" s="136" t="s">
        <v>34</v>
      </c>
      <c r="O43" s="7">
        <f t="shared" si="40"/>
        <v>0</v>
      </c>
      <c r="P43" s="8">
        <f t="shared" si="41"/>
        <v>91</v>
      </c>
      <c r="Q43" s="40">
        <f t="shared" si="42"/>
        <v>91</v>
      </c>
      <c r="R43" s="41">
        <f t="shared" si="43"/>
        <v>0</v>
      </c>
      <c r="S43" s="127" t="str">
        <f t="shared" si="28"/>
        <v>N</v>
      </c>
      <c r="T43" s="131"/>
      <c r="U43" s="114">
        <v>0</v>
      </c>
      <c r="V43" s="74">
        <f t="shared" si="44"/>
        <v>0.99984772607724903</v>
      </c>
      <c r="W43" s="79">
        <f t="shared" si="29"/>
        <v>89.000152273922495</v>
      </c>
      <c r="X43" s="71" t="str">
        <f t="shared" si="30"/>
        <v>I</v>
      </c>
      <c r="Y43" s="9" t="str">
        <f t="shared" si="45"/>
        <v>I</v>
      </c>
      <c r="Z43" s="9" t="b">
        <f t="shared" si="46"/>
        <v>0</v>
      </c>
      <c r="AA43" s="9" t="b">
        <f t="shared" si="47"/>
        <v>0</v>
      </c>
      <c r="AB43" s="14" t="str">
        <f t="shared" si="31"/>
        <v>NÃO</v>
      </c>
      <c r="AC43" s="25" t="str">
        <f t="shared" si="48"/>
        <v>N</v>
      </c>
      <c r="AD43" s="14" t="b">
        <f t="shared" si="49"/>
        <v>0</v>
      </c>
      <c r="AE43" s="14" t="b">
        <f t="shared" si="50"/>
        <v>0</v>
      </c>
      <c r="AF43" s="26" t="str">
        <f t="shared" si="32"/>
        <v>NÃO</v>
      </c>
      <c r="AG43" s="25" t="str">
        <f t="shared" si="51"/>
        <v>I</v>
      </c>
      <c r="AH43" s="14" t="str">
        <f t="shared" si="52"/>
        <v>I</v>
      </c>
      <c r="AI43" s="14" t="b">
        <f t="shared" si="53"/>
        <v>0</v>
      </c>
      <c r="AJ43" s="26" t="str">
        <f t="shared" si="54"/>
        <v>NÃO</v>
      </c>
      <c r="AK43" s="14">
        <f t="shared" si="55"/>
        <v>0</v>
      </c>
      <c r="AL43" s="14">
        <f t="shared" si="56"/>
        <v>1.7452406437283512E-2</v>
      </c>
      <c r="AM43" s="24">
        <f t="shared" si="33"/>
        <v>0</v>
      </c>
      <c r="AN43" s="14">
        <f t="shared" si="57"/>
        <v>1.7449749160682683E-2</v>
      </c>
      <c r="AO43" s="14">
        <f t="shared" si="17"/>
        <v>1.7452406437283512E-2</v>
      </c>
      <c r="AP43" s="78">
        <f t="shared" si="34"/>
        <v>89.000152273922495</v>
      </c>
      <c r="AQ43" s="11"/>
      <c r="AR43" s="11"/>
      <c r="AS43" s="11"/>
      <c r="AT43" s="33">
        <f t="shared" si="58"/>
        <v>1</v>
      </c>
      <c r="AU43" s="33">
        <f t="shared" si="59"/>
        <v>0</v>
      </c>
      <c r="AV43" s="33">
        <f t="shared" si="60"/>
        <v>0</v>
      </c>
      <c r="AW43" s="34">
        <f t="shared" si="61"/>
        <v>-1.7449748351250485E-2</v>
      </c>
      <c r="AX43" s="34">
        <f t="shared" si="62"/>
        <v>-3.0458649045213493E-4</v>
      </c>
      <c r="AY43" s="34">
        <f t="shared" si="63"/>
        <v>0.99984769515639127</v>
      </c>
      <c r="AZ43" s="34">
        <f t="shared" si="64"/>
        <v>-1.7449748351250485E-2</v>
      </c>
      <c r="BA43" s="34">
        <f t="shared" si="65"/>
        <v>1</v>
      </c>
      <c r="BB43" s="34">
        <f t="shared" si="66"/>
        <v>1</v>
      </c>
      <c r="BC43" s="34">
        <f t="shared" si="38"/>
        <v>-1.7449748351250485E-2</v>
      </c>
      <c r="BD43" s="31">
        <f t="shared" si="39"/>
        <v>-0.99984767969313781</v>
      </c>
      <c r="BE43" s="11"/>
      <c r="BF43" s="11"/>
      <c r="BG43" s="11"/>
      <c r="BH43" s="11"/>
      <c r="BI43" s="11"/>
      <c r="BJ43" s="11"/>
      <c r="BK43" s="11"/>
    </row>
    <row r="44" spans="2:63" ht="18.75" thickBot="1">
      <c r="B44" s="141">
        <v>38</v>
      </c>
      <c r="C44" s="50">
        <v>1</v>
      </c>
      <c r="D44" s="50">
        <v>1</v>
      </c>
      <c r="E44" s="133" t="s">
        <v>7</v>
      </c>
      <c r="F44" s="143"/>
      <c r="G44" s="51">
        <v>0</v>
      </c>
      <c r="H44" s="51">
        <v>0</v>
      </c>
      <c r="I44" s="47">
        <f t="shared" si="24"/>
        <v>0.99984767969313781</v>
      </c>
      <c r="J44" s="49">
        <f t="shared" si="25"/>
        <v>0</v>
      </c>
      <c r="K44" s="118" t="str">
        <f t="shared" si="26"/>
        <v>I</v>
      </c>
      <c r="L44" s="123"/>
      <c r="M44" s="10">
        <v>0</v>
      </c>
      <c r="N44" s="136" t="s">
        <v>34</v>
      </c>
      <c r="O44" s="7">
        <f t="shared" si="40"/>
        <v>0</v>
      </c>
      <c r="P44" s="8">
        <f t="shared" si="41"/>
        <v>91</v>
      </c>
      <c r="Q44" s="40">
        <f t="shared" si="42"/>
        <v>91</v>
      </c>
      <c r="R44" s="41">
        <f t="shared" si="43"/>
        <v>0</v>
      </c>
      <c r="S44" s="127" t="str">
        <f t="shared" si="28"/>
        <v>N</v>
      </c>
      <c r="T44" s="131"/>
      <c r="U44" s="114">
        <v>0</v>
      </c>
      <c r="V44" s="74">
        <f t="shared" si="44"/>
        <v>0.99984772607724903</v>
      </c>
      <c r="W44" s="79">
        <f t="shared" si="29"/>
        <v>89.000152273922495</v>
      </c>
      <c r="X44" s="71" t="str">
        <f t="shared" si="30"/>
        <v>I</v>
      </c>
      <c r="Y44" s="9" t="str">
        <f t="shared" si="45"/>
        <v>I</v>
      </c>
      <c r="Z44" s="9" t="b">
        <f t="shared" si="46"/>
        <v>0</v>
      </c>
      <c r="AA44" s="9" t="b">
        <f t="shared" si="47"/>
        <v>0</v>
      </c>
      <c r="AB44" s="14" t="str">
        <f t="shared" si="31"/>
        <v>NÃO</v>
      </c>
      <c r="AC44" s="25" t="str">
        <f t="shared" si="48"/>
        <v>N</v>
      </c>
      <c r="AD44" s="14" t="b">
        <f t="shared" si="49"/>
        <v>0</v>
      </c>
      <c r="AE44" s="14" t="b">
        <f t="shared" si="50"/>
        <v>0</v>
      </c>
      <c r="AF44" s="26" t="str">
        <f t="shared" si="32"/>
        <v>NÃO</v>
      </c>
      <c r="AG44" s="25" t="str">
        <f t="shared" si="51"/>
        <v>I</v>
      </c>
      <c r="AH44" s="14" t="str">
        <f t="shared" si="52"/>
        <v>I</v>
      </c>
      <c r="AI44" s="14" t="b">
        <f t="shared" si="53"/>
        <v>0</v>
      </c>
      <c r="AJ44" s="26" t="str">
        <f t="shared" si="54"/>
        <v>NÃO</v>
      </c>
      <c r="AK44" s="14">
        <f t="shared" si="55"/>
        <v>0</v>
      </c>
      <c r="AL44" s="14">
        <f t="shared" si="56"/>
        <v>1.7452406437283512E-2</v>
      </c>
      <c r="AM44" s="24">
        <f t="shared" si="33"/>
        <v>0</v>
      </c>
      <c r="AN44" s="14">
        <f t="shared" si="57"/>
        <v>1.7449749160682683E-2</v>
      </c>
      <c r="AO44" s="14">
        <f t="shared" si="17"/>
        <v>1.7452406437283512E-2</v>
      </c>
      <c r="AP44" s="78">
        <f t="shared" si="34"/>
        <v>89.000152273922495</v>
      </c>
      <c r="AQ44" s="11"/>
      <c r="AR44" s="11"/>
      <c r="AS44" s="11"/>
      <c r="AT44" s="33">
        <f t="shared" si="58"/>
        <v>1</v>
      </c>
      <c r="AU44" s="33">
        <f t="shared" si="59"/>
        <v>0</v>
      </c>
      <c r="AV44" s="33">
        <f t="shared" si="60"/>
        <v>0</v>
      </c>
      <c r="AW44" s="34">
        <f t="shared" si="61"/>
        <v>-1.7449748351250485E-2</v>
      </c>
      <c r="AX44" s="34">
        <f t="shared" si="62"/>
        <v>-3.0458649045213493E-4</v>
      </c>
      <c r="AY44" s="34">
        <f t="shared" si="63"/>
        <v>0.99984769515639127</v>
      </c>
      <c r="AZ44" s="34">
        <f t="shared" si="64"/>
        <v>-1.7449748351250485E-2</v>
      </c>
      <c r="BA44" s="34">
        <f t="shared" si="65"/>
        <v>1</v>
      </c>
      <c r="BB44" s="34">
        <f t="shared" si="66"/>
        <v>1</v>
      </c>
      <c r="BC44" s="34">
        <f t="shared" si="38"/>
        <v>-1.7449748351250485E-2</v>
      </c>
      <c r="BD44" s="31">
        <f t="shared" si="39"/>
        <v>-0.99984767969313781</v>
      </c>
      <c r="BE44" s="11"/>
      <c r="BF44" s="11"/>
      <c r="BG44" s="11"/>
      <c r="BH44" s="11"/>
      <c r="BI44" s="11"/>
      <c r="BJ44" s="11"/>
      <c r="BK44" s="11"/>
    </row>
    <row r="45" spans="2:63" ht="18.75" thickBot="1">
      <c r="B45" s="141">
        <v>39</v>
      </c>
      <c r="C45" s="50">
        <v>1</v>
      </c>
      <c r="D45" s="50">
        <v>1</v>
      </c>
      <c r="E45" s="133" t="s">
        <v>7</v>
      </c>
      <c r="F45" s="143"/>
      <c r="G45" s="51">
        <v>0</v>
      </c>
      <c r="H45" s="51">
        <v>0</v>
      </c>
      <c r="I45" s="47">
        <f t="shared" si="24"/>
        <v>0.99984767969313781</v>
      </c>
      <c r="J45" s="49">
        <f t="shared" si="25"/>
        <v>0</v>
      </c>
      <c r="K45" s="118" t="str">
        <f t="shared" si="26"/>
        <v>I</v>
      </c>
      <c r="L45" s="123"/>
      <c r="M45" s="10">
        <v>0</v>
      </c>
      <c r="N45" s="136" t="s">
        <v>34</v>
      </c>
      <c r="O45" s="7">
        <f t="shared" si="40"/>
        <v>0</v>
      </c>
      <c r="P45" s="8">
        <f t="shared" si="41"/>
        <v>91</v>
      </c>
      <c r="Q45" s="40">
        <f t="shared" si="42"/>
        <v>91</v>
      </c>
      <c r="R45" s="41">
        <f t="shared" si="43"/>
        <v>0</v>
      </c>
      <c r="S45" s="127" t="str">
        <f t="shared" si="28"/>
        <v>N</v>
      </c>
      <c r="T45" s="131"/>
      <c r="U45" s="114">
        <v>0</v>
      </c>
      <c r="V45" s="74">
        <f t="shared" si="44"/>
        <v>0.99984772607724903</v>
      </c>
      <c r="W45" s="79">
        <f t="shared" si="29"/>
        <v>89.000152273922495</v>
      </c>
      <c r="X45" s="71" t="str">
        <f t="shared" si="30"/>
        <v>I</v>
      </c>
      <c r="Y45" s="9" t="str">
        <f t="shared" si="45"/>
        <v>I</v>
      </c>
      <c r="Z45" s="9" t="b">
        <f t="shared" si="46"/>
        <v>0</v>
      </c>
      <c r="AA45" s="9" t="b">
        <f t="shared" si="47"/>
        <v>0</v>
      </c>
      <c r="AB45" s="14" t="str">
        <f t="shared" si="31"/>
        <v>NÃO</v>
      </c>
      <c r="AC45" s="25" t="str">
        <f t="shared" si="48"/>
        <v>N</v>
      </c>
      <c r="AD45" s="14" t="b">
        <f t="shared" si="49"/>
        <v>0</v>
      </c>
      <c r="AE45" s="14" t="b">
        <f t="shared" si="50"/>
        <v>0</v>
      </c>
      <c r="AF45" s="26" t="str">
        <f t="shared" si="32"/>
        <v>NÃO</v>
      </c>
      <c r="AG45" s="25" t="str">
        <f t="shared" si="51"/>
        <v>I</v>
      </c>
      <c r="AH45" s="14" t="str">
        <f t="shared" si="52"/>
        <v>I</v>
      </c>
      <c r="AI45" s="14" t="b">
        <f t="shared" si="53"/>
        <v>0</v>
      </c>
      <c r="AJ45" s="26" t="str">
        <f t="shared" si="54"/>
        <v>NÃO</v>
      </c>
      <c r="AK45" s="14">
        <f t="shared" si="55"/>
        <v>0</v>
      </c>
      <c r="AL45" s="14">
        <f t="shared" si="56"/>
        <v>1.7452406437283512E-2</v>
      </c>
      <c r="AM45" s="24">
        <f t="shared" si="33"/>
        <v>0</v>
      </c>
      <c r="AN45" s="14">
        <f t="shared" si="57"/>
        <v>1.7449749160682683E-2</v>
      </c>
      <c r="AO45" s="14">
        <f t="shared" si="17"/>
        <v>1.7452406437283512E-2</v>
      </c>
      <c r="AP45" s="78">
        <f t="shared" si="34"/>
        <v>89.000152273922495</v>
      </c>
      <c r="AQ45" s="11"/>
      <c r="AR45" s="11"/>
      <c r="AS45" s="11"/>
      <c r="AT45" s="33">
        <f t="shared" si="58"/>
        <v>1</v>
      </c>
      <c r="AU45" s="33">
        <f t="shared" si="59"/>
        <v>0</v>
      </c>
      <c r="AV45" s="33">
        <f t="shared" si="60"/>
        <v>0</v>
      </c>
      <c r="AW45" s="34">
        <f t="shared" si="61"/>
        <v>-1.7449748351250485E-2</v>
      </c>
      <c r="AX45" s="34">
        <f t="shared" si="62"/>
        <v>-3.0458649045213493E-4</v>
      </c>
      <c r="AY45" s="34">
        <f t="shared" si="63"/>
        <v>0.99984769515639127</v>
      </c>
      <c r="AZ45" s="34">
        <f t="shared" si="64"/>
        <v>-1.7449748351250485E-2</v>
      </c>
      <c r="BA45" s="34">
        <f t="shared" si="65"/>
        <v>1</v>
      </c>
      <c r="BB45" s="34">
        <f t="shared" si="66"/>
        <v>1</v>
      </c>
      <c r="BC45" s="34">
        <f t="shared" si="38"/>
        <v>-1.7449748351250485E-2</v>
      </c>
      <c r="BD45" s="31">
        <f t="shared" si="39"/>
        <v>-0.99984767969313781</v>
      </c>
      <c r="BE45" s="11"/>
      <c r="BF45" s="11"/>
      <c r="BG45" s="11"/>
      <c r="BH45" s="11"/>
      <c r="BI45" s="11"/>
      <c r="BJ45" s="11"/>
      <c r="BK45" s="11"/>
    </row>
    <row r="46" spans="2:63" ht="18.75" thickBot="1">
      <c r="B46" s="141">
        <v>40</v>
      </c>
      <c r="C46" s="50">
        <v>1</v>
      </c>
      <c r="D46" s="50">
        <v>1</v>
      </c>
      <c r="E46" s="133" t="s">
        <v>7</v>
      </c>
      <c r="F46" s="143"/>
      <c r="G46" s="51">
        <v>0</v>
      </c>
      <c r="H46" s="51">
        <v>0</v>
      </c>
      <c r="I46" s="47">
        <f t="shared" si="24"/>
        <v>0.99984767969313781</v>
      </c>
      <c r="J46" s="49">
        <f t="shared" si="25"/>
        <v>0</v>
      </c>
      <c r="K46" s="118" t="str">
        <f t="shared" si="26"/>
        <v>I</v>
      </c>
      <c r="L46" s="123"/>
      <c r="M46" s="10">
        <v>0</v>
      </c>
      <c r="N46" s="136" t="s">
        <v>34</v>
      </c>
      <c r="O46" s="7">
        <f t="shared" si="40"/>
        <v>0</v>
      </c>
      <c r="P46" s="8">
        <f t="shared" si="41"/>
        <v>91</v>
      </c>
      <c r="Q46" s="40">
        <f t="shared" si="42"/>
        <v>91</v>
      </c>
      <c r="R46" s="41">
        <f t="shared" si="43"/>
        <v>0</v>
      </c>
      <c r="S46" s="127" t="str">
        <f t="shared" si="28"/>
        <v>N</v>
      </c>
      <c r="T46" s="131"/>
      <c r="U46" s="114">
        <v>0</v>
      </c>
      <c r="V46" s="74">
        <f t="shared" si="44"/>
        <v>0.99984772607724903</v>
      </c>
      <c r="W46" s="79">
        <f t="shared" si="29"/>
        <v>89.000152273922495</v>
      </c>
      <c r="X46" s="71" t="str">
        <f t="shared" si="30"/>
        <v>I</v>
      </c>
      <c r="Y46" s="9" t="str">
        <f t="shared" si="45"/>
        <v>I</v>
      </c>
      <c r="Z46" s="9" t="b">
        <f t="shared" si="46"/>
        <v>0</v>
      </c>
      <c r="AA46" s="9" t="b">
        <f t="shared" si="47"/>
        <v>0</v>
      </c>
      <c r="AB46" s="14" t="str">
        <f t="shared" si="31"/>
        <v>NÃO</v>
      </c>
      <c r="AC46" s="25" t="str">
        <f t="shared" si="48"/>
        <v>N</v>
      </c>
      <c r="AD46" s="14" t="b">
        <f t="shared" si="49"/>
        <v>0</v>
      </c>
      <c r="AE46" s="14" t="b">
        <f t="shared" si="50"/>
        <v>0</v>
      </c>
      <c r="AF46" s="26" t="str">
        <f t="shared" si="32"/>
        <v>NÃO</v>
      </c>
      <c r="AG46" s="25" t="str">
        <f t="shared" si="51"/>
        <v>I</v>
      </c>
      <c r="AH46" s="14" t="str">
        <f t="shared" si="52"/>
        <v>I</v>
      </c>
      <c r="AI46" s="14" t="b">
        <f t="shared" si="53"/>
        <v>0</v>
      </c>
      <c r="AJ46" s="26" t="str">
        <f t="shared" si="54"/>
        <v>NÃO</v>
      </c>
      <c r="AK46" s="14">
        <f t="shared" si="55"/>
        <v>0</v>
      </c>
      <c r="AL46" s="14">
        <f t="shared" si="56"/>
        <v>1.7452406437283512E-2</v>
      </c>
      <c r="AM46" s="24">
        <f t="shared" si="33"/>
        <v>0</v>
      </c>
      <c r="AN46" s="14">
        <f t="shared" si="57"/>
        <v>1.7449749160682683E-2</v>
      </c>
      <c r="AO46" s="14">
        <f t="shared" si="17"/>
        <v>1.7452406437283512E-2</v>
      </c>
      <c r="AP46" s="78">
        <f t="shared" si="34"/>
        <v>89.000152273922495</v>
      </c>
      <c r="AQ46" s="11"/>
      <c r="AR46" s="11"/>
      <c r="AS46" s="11"/>
      <c r="AT46" s="33">
        <f t="shared" si="58"/>
        <v>1</v>
      </c>
      <c r="AU46" s="33">
        <f t="shared" si="59"/>
        <v>0</v>
      </c>
      <c r="AV46" s="33">
        <f t="shared" si="60"/>
        <v>0</v>
      </c>
      <c r="AW46" s="34">
        <f t="shared" si="61"/>
        <v>-1.7449748351250485E-2</v>
      </c>
      <c r="AX46" s="34">
        <f t="shared" si="62"/>
        <v>-3.0458649045213493E-4</v>
      </c>
      <c r="AY46" s="34">
        <f t="shared" si="63"/>
        <v>0.99984769515639127</v>
      </c>
      <c r="AZ46" s="34">
        <f t="shared" si="64"/>
        <v>-1.7449748351250485E-2</v>
      </c>
      <c r="BA46" s="34">
        <f t="shared" si="65"/>
        <v>1</v>
      </c>
      <c r="BB46" s="34">
        <f t="shared" si="66"/>
        <v>1</v>
      </c>
      <c r="BC46" s="34">
        <f t="shared" si="38"/>
        <v>-1.7449748351250485E-2</v>
      </c>
      <c r="BD46" s="31">
        <f t="shared" si="39"/>
        <v>-0.99984767969313781</v>
      </c>
      <c r="BE46" s="11"/>
      <c r="BF46" s="11"/>
      <c r="BG46" s="11"/>
      <c r="BH46" s="11"/>
      <c r="BI46" s="11"/>
      <c r="BJ46" s="11"/>
      <c r="BK46" s="11"/>
    </row>
    <row r="47" spans="2:63" ht="18.75" thickBot="1">
      <c r="B47" s="141">
        <v>41</v>
      </c>
      <c r="C47" s="50">
        <v>1</v>
      </c>
      <c r="D47" s="50">
        <v>1</v>
      </c>
      <c r="E47" s="133" t="s">
        <v>7</v>
      </c>
      <c r="F47" s="143"/>
      <c r="G47" s="51">
        <v>0</v>
      </c>
      <c r="H47" s="51">
        <v>0</v>
      </c>
      <c r="I47" s="47">
        <f t="shared" si="24"/>
        <v>0.99984767969313781</v>
      </c>
      <c r="J47" s="49">
        <f t="shared" si="25"/>
        <v>0</v>
      </c>
      <c r="K47" s="118" t="str">
        <f t="shared" si="26"/>
        <v>I</v>
      </c>
      <c r="L47" s="123"/>
      <c r="M47" s="10">
        <v>0</v>
      </c>
      <c r="N47" s="136" t="s">
        <v>34</v>
      </c>
      <c r="O47" s="7">
        <f t="shared" si="40"/>
        <v>0</v>
      </c>
      <c r="P47" s="8">
        <f t="shared" si="41"/>
        <v>91</v>
      </c>
      <c r="Q47" s="40">
        <f t="shared" si="42"/>
        <v>91</v>
      </c>
      <c r="R47" s="41">
        <f t="shared" si="43"/>
        <v>0</v>
      </c>
      <c r="S47" s="127" t="str">
        <f t="shared" si="28"/>
        <v>N</v>
      </c>
      <c r="T47" s="131"/>
      <c r="U47" s="114">
        <v>0</v>
      </c>
      <c r="V47" s="74">
        <f t="shared" si="44"/>
        <v>0.99984772607724903</v>
      </c>
      <c r="W47" s="79">
        <f t="shared" si="29"/>
        <v>89.000152273922495</v>
      </c>
      <c r="X47" s="71" t="str">
        <f t="shared" si="30"/>
        <v>I</v>
      </c>
      <c r="Y47" s="9" t="str">
        <f t="shared" si="45"/>
        <v>I</v>
      </c>
      <c r="Z47" s="9" t="b">
        <f t="shared" si="46"/>
        <v>0</v>
      </c>
      <c r="AA47" s="9" t="b">
        <f t="shared" si="47"/>
        <v>0</v>
      </c>
      <c r="AB47" s="14" t="str">
        <f t="shared" si="31"/>
        <v>NÃO</v>
      </c>
      <c r="AC47" s="25" t="str">
        <f t="shared" si="48"/>
        <v>N</v>
      </c>
      <c r="AD47" s="14" t="b">
        <f t="shared" si="49"/>
        <v>0</v>
      </c>
      <c r="AE47" s="14" t="b">
        <f t="shared" si="50"/>
        <v>0</v>
      </c>
      <c r="AF47" s="26" t="str">
        <f t="shared" si="32"/>
        <v>NÃO</v>
      </c>
      <c r="AG47" s="25" t="str">
        <f t="shared" si="51"/>
        <v>I</v>
      </c>
      <c r="AH47" s="14" t="str">
        <f t="shared" si="52"/>
        <v>I</v>
      </c>
      <c r="AI47" s="14" t="b">
        <f t="shared" si="53"/>
        <v>0</v>
      </c>
      <c r="AJ47" s="26" t="str">
        <f t="shared" si="54"/>
        <v>NÃO</v>
      </c>
      <c r="AK47" s="14">
        <f t="shared" si="55"/>
        <v>0</v>
      </c>
      <c r="AL47" s="14">
        <f t="shared" si="56"/>
        <v>1.7452406437283512E-2</v>
      </c>
      <c r="AM47" s="24">
        <f t="shared" si="33"/>
        <v>0</v>
      </c>
      <c r="AN47" s="14">
        <f t="shared" si="57"/>
        <v>1.7449749160682683E-2</v>
      </c>
      <c r="AO47" s="14">
        <f t="shared" si="17"/>
        <v>1.7452406437283512E-2</v>
      </c>
      <c r="AP47" s="78">
        <f t="shared" si="34"/>
        <v>89.000152273922495</v>
      </c>
      <c r="AQ47" s="11"/>
      <c r="AR47" s="11"/>
      <c r="AS47" s="11"/>
      <c r="AT47" s="33">
        <f t="shared" si="58"/>
        <v>1</v>
      </c>
      <c r="AU47" s="33">
        <f t="shared" si="59"/>
        <v>0</v>
      </c>
      <c r="AV47" s="33">
        <f t="shared" si="60"/>
        <v>0</v>
      </c>
      <c r="AW47" s="34">
        <f t="shared" si="61"/>
        <v>-1.7449748351250485E-2</v>
      </c>
      <c r="AX47" s="34">
        <f t="shared" si="62"/>
        <v>-3.0458649045213493E-4</v>
      </c>
      <c r="AY47" s="34">
        <f t="shared" si="63"/>
        <v>0.99984769515639127</v>
      </c>
      <c r="AZ47" s="34">
        <f t="shared" si="64"/>
        <v>-1.7449748351250485E-2</v>
      </c>
      <c r="BA47" s="34">
        <f t="shared" si="65"/>
        <v>1</v>
      </c>
      <c r="BB47" s="34">
        <f t="shared" si="66"/>
        <v>1</v>
      </c>
      <c r="BC47" s="34">
        <f t="shared" si="38"/>
        <v>-1.7449748351250485E-2</v>
      </c>
      <c r="BD47" s="31">
        <f t="shared" si="39"/>
        <v>-0.99984767969313781</v>
      </c>
      <c r="BE47" s="11"/>
      <c r="BF47" s="11"/>
      <c r="BG47" s="11"/>
      <c r="BH47" s="11"/>
      <c r="BI47" s="11"/>
      <c r="BJ47" s="11"/>
      <c r="BK47" s="11"/>
    </row>
    <row r="48" spans="2:63" ht="18.75" thickBot="1">
      <c r="B48" s="141">
        <v>42</v>
      </c>
      <c r="C48" s="50">
        <v>1</v>
      </c>
      <c r="D48" s="50">
        <v>1</v>
      </c>
      <c r="E48" s="133" t="s">
        <v>7</v>
      </c>
      <c r="F48" s="143"/>
      <c r="G48" s="51">
        <v>0</v>
      </c>
      <c r="H48" s="51">
        <v>0</v>
      </c>
      <c r="I48" s="47">
        <f t="shared" si="24"/>
        <v>0.99984767969313781</v>
      </c>
      <c r="J48" s="49">
        <f t="shared" si="25"/>
        <v>0</v>
      </c>
      <c r="K48" s="118" t="str">
        <f t="shared" si="26"/>
        <v>I</v>
      </c>
      <c r="L48" s="123"/>
      <c r="M48" s="10">
        <v>0</v>
      </c>
      <c r="N48" s="136" t="s">
        <v>34</v>
      </c>
      <c r="O48" s="7">
        <f t="shared" si="40"/>
        <v>0</v>
      </c>
      <c r="P48" s="8">
        <f t="shared" si="41"/>
        <v>91</v>
      </c>
      <c r="Q48" s="40">
        <f t="shared" si="42"/>
        <v>91</v>
      </c>
      <c r="R48" s="41">
        <f t="shared" si="43"/>
        <v>0</v>
      </c>
      <c r="S48" s="127" t="str">
        <f t="shared" si="28"/>
        <v>N</v>
      </c>
      <c r="T48" s="131"/>
      <c r="U48" s="114">
        <v>0</v>
      </c>
      <c r="V48" s="74">
        <f t="shared" si="44"/>
        <v>0.99984772607724903</v>
      </c>
      <c r="W48" s="79">
        <f t="shared" si="29"/>
        <v>89.000152273922495</v>
      </c>
      <c r="X48" s="71" t="str">
        <f t="shared" si="30"/>
        <v>I</v>
      </c>
      <c r="Y48" s="9" t="str">
        <f t="shared" si="45"/>
        <v>I</v>
      </c>
      <c r="Z48" s="9" t="b">
        <f t="shared" si="46"/>
        <v>0</v>
      </c>
      <c r="AA48" s="9" t="b">
        <f t="shared" si="47"/>
        <v>0</v>
      </c>
      <c r="AB48" s="14" t="str">
        <f t="shared" si="31"/>
        <v>NÃO</v>
      </c>
      <c r="AC48" s="25" t="str">
        <f t="shared" si="48"/>
        <v>N</v>
      </c>
      <c r="AD48" s="14" t="b">
        <f t="shared" si="49"/>
        <v>0</v>
      </c>
      <c r="AE48" s="14" t="b">
        <f t="shared" si="50"/>
        <v>0</v>
      </c>
      <c r="AF48" s="26" t="str">
        <f t="shared" si="32"/>
        <v>NÃO</v>
      </c>
      <c r="AG48" s="25" t="str">
        <f t="shared" si="51"/>
        <v>I</v>
      </c>
      <c r="AH48" s="14" t="str">
        <f t="shared" si="52"/>
        <v>I</v>
      </c>
      <c r="AI48" s="14" t="b">
        <f t="shared" si="53"/>
        <v>0</v>
      </c>
      <c r="AJ48" s="26" t="str">
        <f t="shared" si="54"/>
        <v>NÃO</v>
      </c>
      <c r="AK48" s="14">
        <f t="shared" si="55"/>
        <v>0</v>
      </c>
      <c r="AL48" s="14">
        <f t="shared" si="56"/>
        <v>1.7452406437283512E-2</v>
      </c>
      <c r="AM48" s="24">
        <f t="shared" si="33"/>
        <v>0</v>
      </c>
      <c r="AN48" s="14">
        <f t="shared" si="57"/>
        <v>1.7449749160682683E-2</v>
      </c>
      <c r="AO48" s="14">
        <f t="shared" si="17"/>
        <v>1.7452406437283512E-2</v>
      </c>
      <c r="AP48" s="78">
        <f t="shared" si="34"/>
        <v>89.000152273922495</v>
      </c>
      <c r="AQ48" s="11"/>
      <c r="AR48" s="11"/>
      <c r="AS48" s="11"/>
      <c r="AT48" s="33">
        <f t="shared" si="58"/>
        <v>1</v>
      </c>
      <c r="AU48" s="33">
        <f t="shared" si="59"/>
        <v>0</v>
      </c>
      <c r="AV48" s="33">
        <f t="shared" si="60"/>
        <v>0</v>
      </c>
      <c r="AW48" s="34">
        <f t="shared" si="61"/>
        <v>-1.7449748351250485E-2</v>
      </c>
      <c r="AX48" s="34">
        <f t="shared" si="62"/>
        <v>-3.0458649045213493E-4</v>
      </c>
      <c r="AY48" s="34">
        <f t="shared" si="63"/>
        <v>0.99984769515639127</v>
      </c>
      <c r="AZ48" s="34">
        <f t="shared" si="64"/>
        <v>-1.7449748351250485E-2</v>
      </c>
      <c r="BA48" s="34">
        <f t="shared" si="65"/>
        <v>1</v>
      </c>
      <c r="BB48" s="34">
        <f t="shared" si="66"/>
        <v>1</v>
      </c>
      <c r="BC48" s="34">
        <f t="shared" si="38"/>
        <v>-1.7449748351250485E-2</v>
      </c>
      <c r="BD48" s="31">
        <f t="shared" si="39"/>
        <v>-0.99984767969313781</v>
      </c>
      <c r="BE48" s="11"/>
      <c r="BF48" s="11"/>
      <c r="BG48" s="11"/>
      <c r="BH48" s="11"/>
      <c r="BI48" s="11"/>
      <c r="BJ48" s="11"/>
      <c r="BK48" s="11"/>
    </row>
    <row r="49" spans="2:63" ht="18.75" thickBot="1">
      <c r="B49" s="141">
        <v>43</v>
      </c>
      <c r="C49" s="50">
        <v>1</v>
      </c>
      <c r="D49" s="50">
        <v>1</v>
      </c>
      <c r="E49" s="133" t="s">
        <v>7</v>
      </c>
      <c r="F49" s="143"/>
      <c r="G49" s="51">
        <v>0</v>
      </c>
      <c r="H49" s="51">
        <v>0</v>
      </c>
      <c r="I49" s="47">
        <f t="shared" si="24"/>
        <v>0.99984767969313781</v>
      </c>
      <c r="J49" s="49">
        <f t="shared" si="25"/>
        <v>0</v>
      </c>
      <c r="K49" s="118" t="str">
        <f t="shared" si="26"/>
        <v>I</v>
      </c>
      <c r="L49" s="123"/>
      <c r="M49" s="10">
        <v>0</v>
      </c>
      <c r="N49" s="136" t="s">
        <v>34</v>
      </c>
      <c r="O49" s="7">
        <f t="shared" si="40"/>
        <v>0</v>
      </c>
      <c r="P49" s="8">
        <f t="shared" si="41"/>
        <v>91</v>
      </c>
      <c r="Q49" s="40">
        <f t="shared" si="42"/>
        <v>91</v>
      </c>
      <c r="R49" s="41">
        <f t="shared" si="43"/>
        <v>0</v>
      </c>
      <c r="S49" s="127" t="str">
        <f t="shared" si="28"/>
        <v>N</v>
      </c>
      <c r="T49" s="131"/>
      <c r="U49" s="114">
        <v>0</v>
      </c>
      <c r="V49" s="74">
        <f t="shared" si="44"/>
        <v>0.99984772607724903</v>
      </c>
      <c r="W49" s="79">
        <f t="shared" si="29"/>
        <v>89.000152273922495</v>
      </c>
      <c r="X49" s="71" t="str">
        <f t="shared" si="30"/>
        <v>I</v>
      </c>
      <c r="Y49" s="9" t="str">
        <f t="shared" si="45"/>
        <v>I</v>
      </c>
      <c r="Z49" s="9" t="b">
        <f t="shared" si="46"/>
        <v>0</v>
      </c>
      <c r="AA49" s="9" t="b">
        <f t="shared" si="47"/>
        <v>0</v>
      </c>
      <c r="AB49" s="14" t="str">
        <f t="shared" si="31"/>
        <v>NÃO</v>
      </c>
      <c r="AC49" s="25" t="str">
        <f t="shared" si="48"/>
        <v>N</v>
      </c>
      <c r="AD49" s="14" t="b">
        <f t="shared" si="49"/>
        <v>0</v>
      </c>
      <c r="AE49" s="14" t="b">
        <f t="shared" si="50"/>
        <v>0</v>
      </c>
      <c r="AF49" s="26" t="str">
        <f t="shared" si="32"/>
        <v>NÃO</v>
      </c>
      <c r="AG49" s="25" t="str">
        <f t="shared" si="51"/>
        <v>I</v>
      </c>
      <c r="AH49" s="14" t="str">
        <f t="shared" si="52"/>
        <v>I</v>
      </c>
      <c r="AI49" s="14" t="b">
        <f t="shared" si="53"/>
        <v>0</v>
      </c>
      <c r="AJ49" s="26" t="str">
        <f t="shared" si="54"/>
        <v>NÃO</v>
      </c>
      <c r="AK49" s="14">
        <f t="shared" si="55"/>
        <v>0</v>
      </c>
      <c r="AL49" s="14">
        <f t="shared" si="56"/>
        <v>1.7452406437283512E-2</v>
      </c>
      <c r="AM49" s="24">
        <f t="shared" si="33"/>
        <v>0</v>
      </c>
      <c r="AN49" s="14">
        <f t="shared" si="57"/>
        <v>1.7449749160682683E-2</v>
      </c>
      <c r="AO49" s="14">
        <f t="shared" si="17"/>
        <v>1.7452406437283512E-2</v>
      </c>
      <c r="AP49" s="78">
        <f t="shared" si="34"/>
        <v>89.000152273922495</v>
      </c>
      <c r="AQ49" s="11"/>
      <c r="AR49" s="11"/>
      <c r="AS49" s="11"/>
      <c r="AT49" s="33">
        <f t="shared" si="58"/>
        <v>1</v>
      </c>
      <c r="AU49" s="33">
        <f t="shared" si="59"/>
        <v>0</v>
      </c>
      <c r="AV49" s="33">
        <f t="shared" si="60"/>
        <v>0</v>
      </c>
      <c r="AW49" s="34">
        <f t="shared" si="61"/>
        <v>-1.7449748351250485E-2</v>
      </c>
      <c r="AX49" s="34">
        <f t="shared" si="62"/>
        <v>-3.0458649045213493E-4</v>
      </c>
      <c r="AY49" s="34">
        <f t="shared" si="63"/>
        <v>0.99984769515639127</v>
      </c>
      <c r="AZ49" s="34">
        <f t="shared" si="64"/>
        <v>-1.7449748351250485E-2</v>
      </c>
      <c r="BA49" s="34">
        <f t="shared" si="65"/>
        <v>1</v>
      </c>
      <c r="BB49" s="34">
        <f t="shared" si="66"/>
        <v>1</v>
      </c>
      <c r="BC49" s="34">
        <f t="shared" si="38"/>
        <v>-1.7449748351250485E-2</v>
      </c>
      <c r="BD49" s="31">
        <f t="shared" si="39"/>
        <v>-0.99984767969313781</v>
      </c>
      <c r="BE49" s="11"/>
      <c r="BF49" s="11"/>
      <c r="BG49" s="11"/>
      <c r="BH49" s="11"/>
      <c r="BI49" s="11"/>
      <c r="BJ49" s="11"/>
      <c r="BK49" s="11"/>
    </row>
    <row r="50" spans="2:63" ht="18.75" thickBot="1">
      <c r="B50" s="141">
        <v>44</v>
      </c>
      <c r="C50" s="50">
        <v>1</v>
      </c>
      <c r="D50" s="50">
        <v>1</v>
      </c>
      <c r="E50" s="133" t="s">
        <v>7</v>
      </c>
      <c r="F50" s="143"/>
      <c r="G50" s="51">
        <v>0</v>
      </c>
      <c r="H50" s="51">
        <v>0</v>
      </c>
      <c r="I50" s="47">
        <f t="shared" si="24"/>
        <v>0.99984767969313781</v>
      </c>
      <c r="J50" s="49">
        <f t="shared" si="25"/>
        <v>0</v>
      </c>
      <c r="K50" s="118" t="str">
        <f t="shared" si="26"/>
        <v>I</v>
      </c>
      <c r="L50" s="123"/>
      <c r="M50" s="10">
        <v>0</v>
      </c>
      <c r="N50" s="136" t="s">
        <v>34</v>
      </c>
      <c r="O50" s="7">
        <f t="shared" si="40"/>
        <v>0</v>
      </c>
      <c r="P50" s="8">
        <f t="shared" si="41"/>
        <v>91</v>
      </c>
      <c r="Q50" s="40">
        <f t="shared" si="42"/>
        <v>91</v>
      </c>
      <c r="R50" s="41">
        <f t="shared" si="43"/>
        <v>0</v>
      </c>
      <c r="S50" s="127" t="str">
        <f t="shared" si="28"/>
        <v>N</v>
      </c>
      <c r="T50" s="131"/>
      <c r="U50" s="114">
        <v>0</v>
      </c>
      <c r="V50" s="74">
        <f t="shared" si="44"/>
        <v>0.99984772607724903</v>
      </c>
      <c r="W50" s="79">
        <f t="shared" si="29"/>
        <v>89.000152273922495</v>
      </c>
      <c r="X50" s="71" t="str">
        <f t="shared" si="30"/>
        <v>I</v>
      </c>
      <c r="Y50" s="9" t="str">
        <f t="shared" si="45"/>
        <v>I</v>
      </c>
      <c r="Z50" s="9" t="b">
        <f t="shared" si="46"/>
        <v>0</v>
      </c>
      <c r="AA50" s="9" t="b">
        <f t="shared" si="47"/>
        <v>0</v>
      </c>
      <c r="AB50" s="14" t="str">
        <f t="shared" si="31"/>
        <v>NÃO</v>
      </c>
      <c r="AC50" s="25" t="str">
        <f t="shared" si="48"/>
        <v>N</v>
      </c>
      <c r="AD50" s="14" t="b">
        <f t="shared" si="49"/>
        <v>0</v>
      </c>
      <c r="AE50" s="14" t="b">
        <f t="shared" si="50"/>
        <v>0</v>
      </c>
      <c r="AF50" s="26" t="str">
        <f t="shared" si="32"/>
        <v>NÃO</v>
      </c>
      <c r="AG50" s="25" t="str">
        <f t="shared" si="51"/>
        <v>I</v>
      </c>
      <c r="AH50" s="14" t="str">
        <f t="shared" si="52"/>
        <v>I</v>
      </c>
      <c r="AI50" s="14" t="b">
        <f t="shared" si="53"/>
        <v>0</v>
      </c>
      <c r="AJ50" s="26" t="str">
        <f t="shared" si="54"/>
        <v>NÃO</v>
      </c>
      <c r="AK50" s="14">
        <f t="shared" si="55"/>
        <v>0</v>
      </c>
      <c r="AL50" s="14">
        <f t="shared" si="56"/>
        <v>1.7452406437283512E-2</v>
      </c>
      <c r="AM50" s="24">
        <f t="shared" si="33"/>
        <v>0</v>
      </c>
      <c r="AN50" s="14">
        <f t="shared" si="57"/>
        <v>1.7449749160682683E-2</v>
      </c>
      <c r="AO50" s="14">
        <f t="shared" si="17"/>
        <v>1.7452406437283512E-2</v>
      </c>
      <c r="AP50" s="78">
        <f t="shared" si="34"/>
        <v>89.000152273922495</v>
      </c>
      <c r="AQ50" s="11"/>
      <c r="AR50" s="11"/>
      <c r="AS50" s="11"/>
      <c r="AT50" s="33">
        <f t="shared" si="58"/>
        <v>1</v>
      </c>
      <c r="AU50" s="33">
        <f t="shared" si="59"/>
        <v>0</v>
      </c>
      <c r="AV50" s="33">
        <f t="shared" si="60"/>
        <v>0</v>
      </c>
      <c r="AW50" s="34">
        <f t="shared" si="61"/>
        <v>-1.7449748351250485E-2</v>
      </c>
      <c r="AX50" s="34">
        <f t="shared" si="62"/>
        <v>-3.0458649045213493E-4</v>
      </c>
      <c r="AY50" s="34">
        <f t="shared" si="63"/>
        <v>0.99984769515639127</v>
      </c>
      <c r="AZ50" s="34">
        <f t="shared" si="64"/>
        <v>-1.7449748351250485E-2</v>
      </c>
      <c r="BA50" s="34">
        <f t="shared" si="65"/>
        <v>1</v>
      </c>
      <c r="BB50" s="34">
        <f t="shared" si="66"/>
        <v>1</v>
      </c>
      <c r="BC50" s="34">
        <f t="shared" si="38"/>
        <v>-1.7449748351250485E-2</v>
      </c>
      <c r="BD50" s="31">
        <f t="shared" si="39"/>
        <v>-0.99984767969313781</v>
      </c>
      <c r="BE50" s="11"/>
      <c r="BF50" s="11"/>
      <c r="BG50" s="11"/>
      <c r="BH50" s="11"/>
      <c r="BI50" s="11"/>
      <c r="BJ50" s="11"/>
      <c r="BK50" s="11"/>
    </row>
    <row r="51" spans="2:63" ht="18.75" thickBot="1">
      <c r="B51" s="141">
        <v>45</v>
      </c>
      <c r="C51" s="50">
        <v>1</v>
      </c>
      <c r="D51" s="50">
        <v>1</v>
      </c>
      <c r="E51" s="133" t="s">
        <v>7</v>
      </c>
      <c r="F51" s="143"/>
      <c r="G51" s="51">
        <v>0</v>
      </c>
      <c r="H51" s="51">
        <v>0</v>
      </c>
      <c r="I51" s="47">
        <f t="shared" si="24"/>
        <v>0.99984767969313781</v>
      </c>
      <c r="J51" s="49">
        <f t="shared" si="25"/>
        <v>0</v>
      </c>
      <c r="K51" s="118" t="str">
        <f t="shared" si="26"/>
        <v>I</v>
      </c>
      <c r="L51" s="123"/>
      <c r="M51" s="10">
        <v>0</v>
      </c>
      <c r="N51" s="136" t="s">
        <v>34</v>
      </c>
      <c r="O51" s="7">
        <f t="shared" si="40"/>
        <v>0</v>
      </c>
      <c r="P51" s="8">
        <f t="shared" si="41"/>
        <v>91</v>
      </c>
      <c r="Q51" s="40">
        <f t="shared" si="42"/>
        <v>91</v>
      </c>
      <c r="R51" s="41">
        <f t="shared" si="43"/>
        <v>0</v>
      </c>
      <c r="S51" s="127" t="str">
        <f t="shared" si="28"/>
        <v>N</v>
      </c>
      <c r="T51" s="131"/>
      <c r="U51" s="114">
        <v>0</v>
      </c>
      <c r="V51" s="74">
        <f t="shared" si="44"/>
        <v>0.99984772607724903</v>
      </c>
      <c r="W51" s="79">
        <f t="shared" si="29"/>
        <v>89.000152273922495</v>
      </c>
      <c r="X51" s="71" t="str">
        <f t="shared" si="30"/>
        <v>I</v>
      </c>
      <c r="Y51" s="9" t="str">
        <f t="shared" si="45"/>
        <v>I</v>
      </c>
      <c r="Z51" s="9" t="b">
        <f t="shared" si="46"/>
        <v>0</v>
      </c>
      <c r="AA51" s="9" t="b">
        <f t="shared" si="47"/>
        <v>0</v>
      </c>
      <c r="AB51" s="14" t="str">
        <f t="shared" si="31"/>
        <v>NÃO</v>
      </c>
      <c r="AC51" s="25" t="str">
        <f t="shared" si="48"/>
        <v>N</v>
      </c>
      <c r="AD51" s="14" t="b">
        <f t="shared" si="49"/>
        <v>0</v>
      </c>
      <c r="AE51" s="14" t="b">
        <f t="shared" si="50"/>
        <v>0</v>
      </c>
      <c r="AF51" s="26" t="str">
        <f t="shared" si="32"/>
        <v>NÃO</v>
      </c>
      <c r="AG51" s="25" t="str">
        <f t="shared" si="51"/>
        <v>I</v>
      </c>
      <c r="AH51" s="14" t="str">
        <f t="shared" si="52"/>
        <v>I</v>
      </c>
      <c r="AI51" s="14" t="b">
        <f t="shared" si="53"/>
        <v>0</v>
      </c>
      <c r="AJ51" s="26" t="str">
        <f t="shared" si="54"/>
        <v>NÃO</v>
      </c>
      <c r="AK51" s="14">
        <f t="shared" si="55"/>
        <v>0</v>
      </c>
      <c r="AL51" s="14">
        <f t="shared" si="56"/>
        <v>1.7452406437283512E-2</v>
      </c>
      <c r="AM51" s="24">
        <f t="shared" si="33"/>
        <v>0</v>
      </c>
      <c r="AN51" s="14">
        <f t="shared" si="57"/>
        <v>1.7449749160682683E-2</v>
      </c>
      <c r="AO51" s="14">
        <f t="shared" si="17"/>
        <v>1.7452406437283512E-2</v>
      </c>
      <c r="AP51" s="78">
        <f t="shared" si="34"/>
        <v>89.000152273922495</v>
      </c>
      <c r="AQ51" s="11"/>
      <c r="AR51" s="11"/>
      <c r="AS51" s="11"/>
      <c r="AT51" s="33">
        <f t="shared" si="58"/>
        <v>1</v>
      </c>
      <c r="AU51" s="33">
        <f t="shared" si="59"/>
        <v>0</v>
      </c>
      <c r="AV51" s="33">
        <f t="shared" si="60"/>
        <v>0</v>
      </c>
      <c r="AW51" s="34">
        <f t="shared" si="61"/>
        <v>-1.7449748351250485E-2</v>
      </c>
      <c r="AX51" s="34">
        <f t="shared" si="62"/>
        <v>-3.0458649045213493E-4</v>
      </c>
      <c r="AY51" s="34">
        <f t="shared" si="63"/>
        <v>0.99984769515639127</v>
      </c>
      <c r="AZ51" s="34">
        <f t="shared" si="64"/>
        <v>-1.7449748351250485E-2</v>
      </c>
      <c r="BA51" s="34">
        <f t="shared" si="65"/>
        <v>1</v>
      </c>
      <c r="BB51" s="34">
        <f t="shared" si="66"/>
        <v>1</v>
      </c>
      <c r="BC51" s="34">
        <f t="shared" si="38"/>
        <v>-1.7449748351250485E-2</v>
      </c>
      <c r="BD51" s="31">
        <f t="shared" si="39"/>
        <v>-0.99984767969313781</v>
      </c>
      <c r="BE51" s="11"/>
      <c r="BF51" s="11"/>
      <c r="BG51" s="11"/>
      <c r="BH51" s="11"/>
      <c r="BI51" s="11"/>
      <c r="BJ51" s="11"/>
      <c r="BK51" s="11"/>
    </row>
    <row r="52" spans="2:63" ht="18.75" thickBot="1">
      <c r="B52" s="141">
        <v>46</v>
      </c>
      <c r="C52" s="50">
        <v>1</v>
      </c>
      <c r="D52" s="50">
        <v>1</v>
      </c>
      <c r="E52" s="133" t="s">
        <v>7</v>
      </c>
      <c r="F52" s="143"/>
      <c r="G52" s="51">
        <v>0</v>
      </c>
      <c r="H52" s="51">
        <v>0</v>
      </c>
      <c r="I52" s="47">
        <f t="shared" si="24"/>
        <v>0.99984767969313781</v>
      </c>
      <c r="J52" s="49">
        <f t="shared" si="25"/>
        <v>0</v>
      </c>
      <c r="K52" s="118" t="str">
        <f t="shared" si="26"/>
        <v>I</v>
      </c>
      <c r="L52" s="123"/>
      <c r="M52" s="10">
        <v>0</v>
      </c>
      <c r="N52" s="136" t="s">
        <v>34</v>
      </c>
      <c r="O52" s="7">
        <f t="shared" si="40"/>
        <v>0</v>
      </c>
      <c r="P52" s="8">
        <f t="shared" si="41"/>
        <v>91</v>
      </c>
      <c r="Q52" s="40">
        <f t="shared" si="42"/>
        <v>91</v>
      </c>
      <c r="R52" s="41">
        <f t="shared" si="43"/>
        <v>0</v>
      </c>
      <c r="S52" s="127" t="str">
        <f t="shared" si="28"/>
        <v>N</v>
      </c>
      <c r="T52" s="131"/>
      <c r="U52" s="114">
        <v>0</v>
      </c>
      <c r="V52" s="74">
        <f t="shared" si="44"/>
        <v>0.99984772607724903</v>
      </c>
      <c r="W52" s="79">
        <f t="shared" si="29"/>
        <v>89.000152273922495</v>
      </c>
      <c r="X52" s="71" t="str">
        <f t="shared" si="30"/>
        <v>I</v>
      </c>
      <c r="Y52" s="9" t="str">
        <f t="shared" si="45"/>
        <v>I</v>
      </c>
      <c r="Z52" s="9" t="b">
        <f t="shared" si="46"/>
        <v>0</v>
      </c>
      <c r="AA52" s="9" t="b">
        <f t="shared" si="47"/>
        <v>0</v>
      </c>
      <c r="AB52" s="14" t="str">
        <f t="shared" si="31"/>
        <v>NÃO</v>
      </c>
      <c r="AC52" s="25" t="str">
        <f t="shared" si="48"/>
        <v>N</v>
      </c>
      <c r="AD52" s="14" t="b">
        <f t="shared" si="49"/>
        <v>0</v>
      </c>
      <c r="AE52" s="14" t="b">
        <f t="shared" si="50"/>
        <v>0</v>
      </c>
      <c r="AF52" s="26" t="str">
        <f t="shared" si="32"/>
        <v>NÃO</v>
      </c>
      <c r="AG52" s="25" t="str">
        <f t="shared" si="51"/>
        <v>I</v>
      </c>
      <c r="AH52" s="14" t="str">
        <f t="shared" si="52"/>
        <v>I</v>
      </c>
      <c r="AI52" s="14" t="b">
        <f t="shared" si="53"/>
        <v>0</v>
      </c>
      <c r="AJ52" s="26" t="str">
        <f t="shared" si="54"/>
        <v>NÃO</v>
      </c>
      <c r="AK52" s="14">
        <f t="shared" si="55"/>
        <v>0</v>
      </c>
      <c r="AL52" s="14">
        <f t="shared" si="56"/>
        <v>1.7452406437283512E-2</v>
      </c>
      <c r="AM52" s="24">
        <f t="shared" si="33"/>
        <v>0</v>
      </c>
      <c r="AN52" s="14">
        <f t="shared" si="57"/>
        <v>1.7449749160682683E-2</v>
      </c>
      <c r="AO52" s="14">
        <f t="shared" si="17"/>
        <v>1.7452406437283512E-2</v>
      </c>
      <c r="AP52" s="78">
        <f t="shared" si="34"/>
        <v>89.000152273922495</v>
      </c>
      <c r="AQ52" s="11"/>
      <c r="AR52" s="11"/>
      <c r="AS52" s="11"/>
      <c r="AT52" s="33">
        <f t="shared" si="58"/>
        <v>1</v>
      </c>
      <c r="AU52" s="33">
        <f t="shared" si="59"/>
        <v>0</v>
      </c>
      <c r="AV52" s="33">
        <f t="shared" si="60"/>
        <v>0</v>
      </c>
      <c r="AW52" s="34">
        <f t="shared" si="61"/>
        <v>-1.7449748351250485E-2</v>
      </c>
      <c r="AX52" s="34">
        <f t="shared" si="62"/>
        <v>-3.0458649045213493E-4</v>
      </c>
      <c r="AY52" s="34">
        <f t="shared" si="63"/>
        <v>0.99984769515639127</v>
      </c>
      <c r="AZ52" s="34">
        <f t="shared" si="64"/>
        <v>-1.7449748351250485E-2</v>
      </c>
      <c r="BA52" s="34">
        <f t="shared" si="65"/>
        <v>1</v>
      </c>
      <c r="BB52" s="34">
        <f t="shared" si="66"/>
        <v>1</v>
      </c>
      <c r="BC52" s="34">
        <f t="shared" si="38"/>
        <v>-1.7449748351250485E-2</v>
      </c>
      <c r="BD52" s="31">
        <f t="shared" si="39"/>
        <v>-0.99984767969313781</v>
      </c>
      <c r="BE52" s="11"/>
      <c r="BF52" s="11"/>
      <c r="BG52" s="11"/>
      <c r="BH52" s="11"/>
      <c r="BI52" s="11"/>
      <c r="BJ52" s="11"/>
      <c r="BK52" s="11"/>
    </row>
    <row r="53" spans="2:63" ht="18.75" thickBot="1">
      <c r="B53" s="141">
        <v>47</v>
      </c>
      <c r="C53" s="50">
        <v>1</v>
      </c>
      <c r="D53" s="50">
        <v>1</v>
      </c>
      <c r="E53" s="133" t="s">
        <v>7</v>
      </c>
      <c r="F53" s="143"/>
      <c r="G53" s="51">
        <v>0</v>
      </c>
      <c r="H53" s="51">
        <v>0</v>
      </c>
      <c r="I53" s="47">
        <f t="shared" si="24"/>
        <v>0.99984767969313781</v>
      </c>
      <c r="J53" s="49">
        <f t="shared" si="25"/>
        <v>0</v>
      </c>
      <c r="K53" s="118" t="str">
        <f t="shared" si="26"/>
        <v>I</v>
      </c>
      <c r="L53" s="123"/>
      <c r="M53" s="10">
        <v>0</v>
      </c>
      <c r="N53" s="136" t="s">
        <v>34</v>
      </c>
      <c r="O53" s="7">
        <f t="shared" si="40"/>
        <v>0</v>
      </c>
      <c r="P53" s="8">
        <f t="shared" si="41"/>
        <v>91</v>
      </c>
      <c r="Q53" s="40">
        <f t="shared" si="42"/>
        <v>91</v>
      </c>
      <c r="R53" s="41">
        <f t="shared" si="43"/>
        <v>0</v>
      </c>
      <c r="S53" s="127" t="str">
        <f t="shared" si="28"/>
        <v>N</v>
      </c>
      <c r="T53" s="131"/>
      <c r="U53" s="114">
        <v>0</v>
      </c>
      <c r="V53" s="74">
        <f t="shared" si="44"/>
        <v>0.99984772607724903</v>
      </c>
      <c r="W53" s="79">
        <f t="shared" si="29"/>
        <v>89.000152273922495</v>
      </c>
      <c r="X53" s="71" t="str">
        <f t="shared" si="30"/>
        <v>I</v>
      </c>
      <c r="Y53" s="9" t="str">
        <f t="shared" si="45"/>
        <v>I</v>
      </c>
      <c r="Z53" s="9" t="b">
        <f t="shared" si="46"/>
        <v>0</v>
      </c>
      <c r="AA53" s="9" t="b">
        <f t="shared" si="47"/>
        <v>0</v>
      </c>
      <c r="AB53" s="14" t="str">
        <f t="shared" si="31"/>
        <v>NÃO</v>
      </c>
      <c r="AC53" s="25" t="str">
        <f t="shared" si="48"/>
        <v>N</v>
      </c>
      <c r="AD53" s="14" t="b">
        <f t="shared" si="49"/>
        <v>0</v>
      </c>
      <c r="AE53" s="14" t="b">
        <f t="shared" si="50"/>
        <v>0</v>
      </c>
      <c r="AF53" s="26" t="str">
        <f t="shared" si="32"/>
        <v>NÃO</v>
      </c>
      <c r="AG53" s="25" t="str">
        <f t="shared" si="51"/>
        <v>I</v>
      </c>
      <c r="AH53" s="14" t="str">
        <f t="shared" si="52"/>
        <v>I</v>
      </c>
      <c r="AI53" s="14" t="b">
        <f t="shared" si="53"/>
        <v>0</v>
      </c>
      <c r="AJ53" s="26" t="str">
        <f t="shared" si="54"/>
        <v>NÃO</v>
      </c>
      <c r="AK53" s="14">
        <f t="shared" si="55"/>
        <v>0</v>
      </c>
      <c r="AL53" s="14">
        <f t="shared" si="56"/>
        <v>1.7452406437283512E-2</v>
      </c>
      <c r="AM53" s="24">
        <f t="shared" si="33"/>
        <v>0</v>
      </c>
      <c r="AN53" s="14">
        <f t="shared" si="57"/>
        <v>1.7449749160682683E-2</v>
      </c>
      <c r="AO53" s="14">
        <f t="shared" si="17"/>
        <v>1.7452406437283512E-2</v>
      </c>
      <c r="AP53" s="78">
        <f t="shared" si="34"/>
        <v>89.000152273922495</v>
      </c>
      <c r="AQ53" s="11"/>
      <c r="AR53" s="11"/>
      <c r="AS53" s="11"/>
      <c r="AT53" s="33">
        <f t="shared" si="58"/>
        <v>1</v>
      </c>
      <c r="AU53" s="33">
        <f t="shared" si="59"/>
        <v>0</v>
      </c>
      <c r="AV53" s="33">
        <f t="shared" si="60"/>
        <v>0</v>
      </c>
      <c r="AW53" s="34">
        <f t="shared" si="61"/>
        <v>-1.7449748351250485E-2</v>
      </c>
      <c r="AX53" s="34">
        <f t="shared" si="62"/>
        <v>-3.0458649045213493E-4</v>
      </c>
      <c r="AY53" s="34">
        <f t="shared" si="63"/>
        <v>0.99984769515639127</v>
      </c>
      <c r="AZ53" s="34">
        <f t="shared" si="64"/>
        <v>-1.7449748351250485E-2</v>
      </c>
      <c r="BA53" s="34">
        <f t="shared" si="65"/>
        <v>1</v>
      </c>
      <c r="BB53" s="34">
        <f t="shared" si="66"/>
        <v>1</v>
      </c>
      <c r="BC53" s="34">
        <f t="shared" si="38"/>
        <v>-1.7449748351250485E-2</v>
      </c>
      <c r="BD53" s="31">
        <f t="shared" si="39"/>
        <v>-0.99984767969313781</v>
      </c>
      <c r="BE53" s="11"/>
      <c r="BF53" s="11"/>
      <c r="BG53" s="11"/>
      <c r="BH53" s="11"/>
      <c r="BI53" s="11"/>
      <c r="BJ53" s="11"/>
      <c r="BK53" s="11"/>
    </row>
    <row r="54" spans="2:63" ht="18.75" thickBot="1">
      <c r="B54" s="141">
        <v>48</v>
      </c>
      <c r="C54" s="50">
        <v>1</v>
      </c>
      <c r="D54" s="50">
        <v>1</v>
      </c>
      <c r="E54" s="133" t="s">
        <v>7</v>
      </c>
      <c r="F54" s="143"/>
      <c r="G54" s="51">
        <v>0</v>
      </c>
      <c r="H54" s="51">
        <v>0</v>
      </c>
      <c r="I54" s="47">
        <f t="shared" si="24"/>
        <v>0.99984767969313781</v>
      </c>
      <c r="J54" s="49">
        <f t="shared" si="25"/>
        <v>0</v>
      </c>
      <c r="K54" s="118" t="str">
        <f t="shared" si="26"/>
        <v>I</v>
      </c>
      <c r="L54" s="123"/>
      <c r="M54" s="10">
        <v>0</v>
      </c>
      <c r="N54" s="136" t="s">
        <v>34</v>
      </c>
      <c r="O54" s="7">
        <f t="shared" si="40"/>
        <v>0</v>
      </c>
      <c r="P54" s="8">
        <f t="shared" si="41"/>
        <v>91</v>
      </c>
      <c r="Q54" s="40">
        <f t="shared" si="42"/>
        <v>91</v>
      </c>
      <c r="R54" s="41">
        <f t="shared" si="43"/>
        <v>0</v>
      </c>
      <c r="S54" s="127" t="str">
        <f t="shared" si="28"/>
        <v>N</v>
      </c>
      <c r="T54" s="131"/>
      <c r="U54" s="114">
        <v>0</v>
      </c>
      <c r="V54" s="74">
        <f t="shared" si="44"/>
        <v>0.99984772607724903</v>
      </c>
      <c r="W54" s="79">
        <f t="shared" si="29"/>
        <v>89.000152273922495</v>
      </c>
      <c r="X54" s="71" t="str">
        <f t="shared" si="30"/>
        <v>I</v>
      </c>
      <c r="Y54" s="9" t="str">
        <f t="shared" si="45"/>
        <v>I</v>
      </c>
      <c r="Z54" s="9" t="b">
        <f t="shared" si="46"/>
        <v>0</v>
      </c>
      <c r="AA54" s="9" t="b">
        <f t="shared" si="47"/>
        <v>0</v>
      </c>
      <c r="AB54" s="14" t="str">
        <f t="shared" si="31"/>
        <v>NÃO</v>
      </c>
      <c r="AC54" s="25" t="str">
        <f t="shared" si="48"/>
        <v>N</v>
      </c>
      <c r="AD54" s="14" t="b">
        <f t="shared" si="49"/>
        <v>0</v>
      </c>
      <c r="AE54" s="14" t="b">
        <f t="shared" si="50"/>
        <v>0</v>
      </c>
      <c r="AF54" s="26" t="str">
        <f t="shared" si="32"/>
        <v>NÃO</v>
      </c>
      <c r="AG54" s="25" t="str">
        <f t="shared" si="51"/>
        <v>I</v>
      </c>
      <c r="AH54" s="14" t="str">
        <f t="shared" si="52"/>
        <v>I</v>
      </c>
      <c r="AI54" s="14" t="b">
        <f t="shared" si="53"/>
        <v>0</v>
      </c>
      <c r="AJ54" s="26" t="str">
        <f t="shared" si="54"/>
        <v>NÃO</v>
      </c>
      <c r="AK54" s="14">
        <f t="shared" si="55"/>
        <v>0</v>
      </c>
      <c r="AL54" s="14">
        <f t="shared" si="56"/>
        <v>1.7452406437283512E-2</v>
      </c>
      <c r="AM54" s="24">
        <f t="shared" si="33"/>
        <v>0</v>
      </c>
      <c r="AN54" s="14">
        <f t="shared" si="57"/>
        <v>1.7449749160682683E-2</v>
      </c>
      <c r="AO54" s="14">
        <f t="shared" si="17"/>
        <v>1.7452406437283512E-2</v>
      </c>
      <c r="AP54" s="78">
        <f t="shared" si="34"/>
        <v>89.000152273922495</v>
      </c>
      <c r="AQ54" s="11"/>
      <c r="AR54" s="11"/>
      <c r="AS54" s="11"/>
      <c r="AT54" s="33">
        <f t="shared" si="58"/>
        <v>1</v>
      </c>
      <c r="AU54" s="33">
        <f t="shared" si="59"/>
        <v>0</v>
      </c>
      <c r="AV54" s="33">
        <f t="shared" si="60"/>
        <v>0</v>
      </c>
      <c r="AW54" s="34">
        <f t="shared" si="61"/>
        <v>-1.7449748351250485E-2</v>
      </c>
      <c r="AX54" s="34">
        <f t="shared" si="62"/>
        <v>-3.0458649045213493E-4</v>
      </c>
      <c r="AY54" s="34">
        <f t="shared" si="63"/>
        <v>0.99984769515639127</v>
      </c>
      <c r="AZ54" s="34">
        <f t="shared" si="64"/>
        <v>-1.7449748351250485E-2</v>
      </c>
      <c r="BA54" s="34">
        <f t="shared" si="65"/>
        <v>1</v>
      </c>
      <c r="BB54" s="34">
        <f t="shared" si="66"/>
        <v>1</v>
      </c>
      <c r="BC54" s="34">
        <f t="shared" si="38"/>
        <v>-1.7449748351250485E-2</v>
      </c>
      <c r="BD54" s="31">
        <f t="shared" si="39"/>
        <v>-0.99984767969313781</v>
      </c>
      <c r="BE54" s="11"/>
      <c r="BF54" s="11"/>
      <c r="BG54" s="11"/>
      <c r="BH54" s="11"/>
      <c r="BI54" s="11"/>
      <c r="BJ54" s="11"/>
      <c r="BK54" s="11"/>
    </row>
    <row r="55" spans="2:63" ht="18.75" thickBot="1">
      <c r="B55" s="141">
        <v>49</v>
      </c>
      <c r="C55" s="50">
        <v>1</v>
      </c>
      <c r="D55" s="50">
        <v>1</v>
      </c>
      <c r="E55" s="133" t="s">
        <v>7</v>
      </c>
      <c r="F55" s="143"/>
      <c r="G55" s="51">
        <v>0</v>
      </c>
      <c r="H55" s="51">
        <v>0</v>
      </c>
      <c r="I55" s="47">
        <f t="shared" si="24"/>
        <v>0.99984767969313781</v>
      </c>
      <c r="J55" s="49">
        <f t="shared" si="25"/>
        <v>0</v>
      </c>
      <c r="K55" s="118" t="str">
        <f t="shared" si="26"/>
        <v>I</v>
      </c>
      <c r="L55" s="123"/>
      <c r="M55" s="10">
        <v>0</v>
      </c>
      <c r="N55" s="136" t="s">
        <v>34</v>
      </c>
      <c r="O55" s="7">
        <f t="shared" si="40"/>
        <v>0</v>
      </c>
      <c r="P55" s="8">
        <f t="shared" si="41"/>
        <v>91</v>
      </c>
      <c r="Q55" s="40">
        <f t="shared" si="42"/>
        <v>91</v>
      </c>
      <c r="R55" s="41">
        <f t="shared" si="43"/>
        <v>0</v>
      </c>
      <c r="S55" s="127" t="str">
        <f t="shared" si="28"/>
        <v>N</v>
      </c>
      <c r="T55" s="131"/>
      <c r="U55" s="114">
        <v>0</v>
      </c>
      <c r="V55" s="74">
        <f t="shared" si="44"/>
        <v>0.99984772607724903</v>
      </c>
      <c r="W55" s="79">
        <f t="shared" si="29"/>
        <v>89.000152273922495</v>
      </c>
      <c r="X55" s="71" t="str">
        <f t="shared" si="30"/>
        <v>I</v>
      </c>
      <c r="Y55" s="9" t="str">
        <f t="shared" si="45"/>
        <v>I</v>
      </c>
      <c r="Z55" s="9" t="b">
        <f t="shared" si="46"/>
        <v>0</v>
      </c>
      <c r="AA55" s="9" t="b">
        <f t="shared" si="47"/>
        <v>0</v>
      </c>
      <c r="AB55" s="14" t="str">
        <f t="shared" si="31"/>
        <v>NÃO</v>
      </c>
      <c r="AC55" s="25" t="str">
        <f t="shared" si="48"/>
        <v>N</v>
      </c>
      <c r="AD55" s="14" t="b">
        <f t="shared" si="49"/>
        <v>0</v>
      </c>
      <c r="AE55" s="14" t="b">
        <f t="shared" si="50"/>
        <v>0</v>
      </c>
      <c r="AF55" s="26" t="str">
        <f t="shared" si="32"/>
        <v>NÃO</v>
      </c>
      <c r="AG55" s="25" t="str">
        <f t="shared" si="51"/>
        <v>I</v>
      </c>
      <c r="AH55" s="14" t="str">
        <f t="shared" si="52"/>
        <v>I</v>
      </c>
      <c r="AI55" s="14" t="b">
        <f t="shared" si="53"/>
        <v>0</v>
      </c>
      <c r="AJ55" s="26" t="str">
        <f t="shared" si="54"/>
        <v>NÃO</v>
      </c>
      <c r="AK55" s="14">
        <f t="shared" si="55"/>
        <v>0</v>
      </c>
      <c r="AL55" s="14">
        <f t="shared" si="56"/>
        <v>1.7452406437283512E-2</v>
      </c>
      <c r="AM55" s="24">
        <f t="shared" si="33"/>
        <v>0</v>
      </c>
      <c r="AN55" s="14">
        <f t="shared" si="57"/>
        <v>1.7449749160682683E-2</v>
      </c>
      <c r="AO55" s="14">
        <f t="shared" si="17"/>
        <v>1.7452406437283512E-2</v>
      </c>
      <c r="AP55" s="78">
        <f t="shared" si="34"/>
        <v>89.000152273922495</v>
      </c>
      <c r="AQ55" s="11"/>
      <c r="AR55" s="11"/>
      <c r="AS55" s="11"/>
      <c r="AT55" s="33">
        <f t="shared" si="58"/>
        <v>1</v>
      </c>
      <c r="AU55" s="33">
        <f t="shared" si="59"/>
        <v>0</v>
      </c>
      <c r="AV55" s="33">
        <f t="shared" si="60"/>
        <v>0</v>
      </c>
      <c r="AW55" s="34">
        <f t="shared" si="61"/>
        <v>-1.7449748351250485E-2</v>
      </c>
      <c r="AX55" s="34">
        <f t="shared" si="62"/>
        <v>-3.0458649045213493E-4</v>
      </c>
      <c r="AY55" s="34">
        <f t="shared" si="63"/>
        <v>0.99984769515639127</v>
      </c>
      <c r="AZ55" s="34">
        <f t="shared" si="64"/>
        <v>-1.7449748351250485E-2</v>
      </c>
      <c r="BA55" s="34">
        <f t="shared" si="65"/>
        <v>1</v>
      </c>
      <c r="BB55" s="34">
        <f t="shared" si="66"/>
        <v>1</v>
      </c>
      <c r="BC55" s="34">
        <f t="shared" si="38"/>
        <v>-1.7449748351250485E-2</v>
      </c>
      <c r="BD55" s="31">
        <f t="shared" si="39"/>
        <v>-0.99984767969313781</v>
      </c>
      <c r="BE55" s="11"/>
      <c r="BF55" s="11"/>
      <c r="BG55" s="11"/>
      <c r="BH55" s="11"/>
      <c r="BI55" s="11"/>
      <c r="BJ55" s="11"/>
      <c r="BK55" s="11"/>
    </row>
    <row r="56" spans="2:63" ht="18.75" thickBot="1">
      <c r="B56" s="141">
        <v>50</v>
      </c>
      <c r="C56" s="50">
        <v>1</v>
      </c>
      <c r="D56" s="50">
        <v>1</v>
      </c>
      <c r="E56" s="133" t="s">
        <v>7</v>
      </c>
      <c r="F56" s="143"/>
      <c r="G56" s="51">
        <v>0</v>
      </c>
      <c r="H56" s="51">
        <v>0</v>
      </c>
      <c r="I56" s="47">
        <f t="shared" si="24"/>
        <v>0.99984767969313781</v>
      </c>
      <c r="J56" s="49">
        <f t="shared" si="25"/>
        <v>0</v>
      </c>
      <c r="K56" s="118" t="str">
        <f t="shared" si="26"/>
        <v>I</v>
      </c>
      <c r="L56" s="123"/>
      <c r="M56" s="10">
        <v>0</v>
      </c>
      <c r="N56" s="136" t="s">
        <v>34</v>
      </c>
      <c r="O56" s="7">
        <f t="shared" si="40"/>
        <v>0</v>
      </c>
      <c r="P56" s="8">
        <f t="shared" si="41"/>
        <v>91</v>
      </c>
      <c r="Q56" s="40">
        <f t="shared" si="42"/>
        <v>91</v>
      </c>
      <c r="R56" s="41">
        <f t="shared" si="43"/>
        <v>0</v>
      </c>
      <c r="S56" s="127" t="str">
        <f t="shared" si="28"/>
        <v>N</v>
      </c>
      <c r="T56" s="131"/>
      <c r="U56" s="114">
        <v>0</v>
      </c>
      <c r="V56" s="74">
        <f t="shared" si="44"/>
        <v>0.99984772607724903</v>
      </c>
      <c r="W56" s="79">
        <f t="shared" si="29"/>
        <v>89.000152273922495</v>
      </c>
      <c r="X56" s="71" t="str">
        <f t="shared" si="30"/>
        <v>I</v>
      </c>
      <c r="Y56" s="9" t="str">
        <f t="shared" si="45"/>
        <v>I</v>
      </c>
      <c r="Z56" s="9" t="b">
        <f t="shared" si="46"/>
        <v>0</v>
      </c>
      <c r="AA56" s="9" t="b">
        <f t="shared" si="47"/>
        <v>0</v>
      </c>
      <c r="AB56" s="14" t="str">
        <f t="shared" si="31"/>
        <v>NÃO</v>
      </c>
      <c r="AC56" s="25" t="str">
        <f t="shared" si="48"/>
        <v>N</v>
      </c>
      <c r="AD56" s="14" t="b">
        <f t="shared" si="49"/>
        <v>0</v>
      </c>
      <c r="AE56" s="14" t="b">
        <f t="shared" si="50"/>
        <v>0</v>
      </c>
      <c r="AF56" s="26" t="str">
        <f t="shared" si="32"/>
        <v>NÃO</v>
      </c>
      <c r="AG56" s="25" t="str">
        <f t="shared" si="51"/>
        <v>I</v>
      </c>
      <c r="AH56" s="14" t="str">
        <f t="shared" si="52"/>
        <v>I</v>
      </c>
      <c r="AI56" s="14" t="b">
        <f t="shared" si="53"/>
        <v>0</v>
      </c>
      <c r="AJ56" s="26" t="str">
        <f t="shared" si="54"/>
        <v>NÃO</v>
      </c>
      <c r="AK56" s="14">
        <f t="shared" si="55"/>
        <v>0</v>
      </c>
      <c r="AL56" s="14">
        <f t="shared" si="56"/>
        <v>1.7452406437283512E-2</v>
      </c>
      <c r="AM56" s="24">
        <f t="shared" si="33"/>
        <v>0</v>
      </c>
      <c r="AN56" s="14">
        <f t="shared" si="57"/>
        <v>1.7449749160682683E-2</v>
      </c>
      <c r="AO56" s="14">
        <f t="shared" si="17"/>
        <v>1.7452406437283512E-2</v>
      </c>
      <c r="AP56" s="78">
        <f t="shared" si="34"/>
        <v>89.000152273922495</v>
      </c>
      <c r="AQ56" s="11"/>
      <c r="AR56" s="11"/>
      <c r="AS56" s="11"/>
      <c r="AT56" s="33">
        <f t="shared" si="58"/>
        <v>1</v>
      </c>
      <c r="AU56" s="33">
        <f t="shared" si="59"/>
        <v>0</v>
      </c>
      <c r="AV56" s="33">
        <f t="shared" si="60"/>
        <v>0</v>
      </c>
      <c r="AW56" s="34">
        <f t="shared" si="61"/>
        <v>-1.7449748351250485E-2</v>
      </c>
      <c r="AX56" s="34">
        <f t="shared" si="62"/>
        <v>-3.0458649045213493E-4</v>
      </c>
      <c r="AY56" s="34">
        <f t="shared" si="63"/>
        <v>0.99984769515639127</v>
      </c>
      <c r="AZ56" s="34">
        <f t="shared" si="64"/>
        <v>-1.7449748351250485E-2</v>
      </c>
      <c r="BA56" s="34">
        <f t="shared" si="65"/>
        <v>1</v>
      </c>
      <c r="BB56" s="34">
        <f t="shared" si="66"/>
        <v>1</v>
      </c>
      <c r="BC56" s="34">
        <f t="shared" si="38"/>
        <v>-1.7449748351250485E-2</v>
      </c>
      <c r="BD56" s="31">
        <f t="shared" si="39"/>
        <v>-0.99984767969313781</v>
      </c>
      <c r="BE56" s="11"/>
      <c r="BF56" s="11"/>
      <c r="BG56" s="11"/>
      <c r="BH56" s="11"/>
      <c r="BI56" s="11"/>
      <c r="BJ56" s="11"/>
      <c r="BK56" s="11"/>
    </row>
    <row r="57" spans="2:63" ht="18.75" thickBot="1">
      <c r="B57" s="141">
        <v>51</v>
      </c>
      <c r="C57" s="50">
        <v>1</v>
      </c>
      <c r="D57" s="50">
        <v>1</v>
      </c>
      <c r="E57" s="133" t="s">
        <v>7</v>
      </c>
      <c r="F57" s="143"/>
      <c r="G57" s="51">
        <v>0</v>
      </c>
      <c r="H57" s="51">
        <v>0</v>
      </c>
      <c r="I57" s="47">
        <f t="shared" si="24"/>
        <v>0.99984767969313781</v>
      </c>
      <c r="J57" s="49">
        <f t="shared" si="25"/>
        <v>0</v>
      </c>
      <c r="K57" s="118" t="str">
        <f t="shared" si="26"/>
        <v>I</v>
      </c>
      <c r="L57" s="123"/>
      <c r="M57" s="10">
        <v>0</v>
      </c>
      <c r="N57" s="136" t="s">
        <v>34</v>
      </c>
      <c r="O57" s="7">
        <f t="shared" si="40"/>
        <v>0</v>
      </c>
      <c r="P57" s="8">
        <f t="shared" si="41"/>
        <v>91</v>
      </c>
      <c r="Q57" s="40">
        <f t="shared" si="42"/>
        <v>91</v>
      </c>
      <c r="R57" s="41">
        <f t="shared" si="43"/>
        <v>0</v>
      </c>
      <c r="S57" s="127" t="str">
        <f t="shared" si="28"/>
        <v>N</v>
      </c>
      <c r="T57" s="131"/>
      <c r="U57" s="114">
        <v>0</v>
      </c>
      <c r="V57" s="74">
        <f t="shared" si="44"/>
        <v>0.99984772607724903</v>
      </c>
      <c r="W57" s="79">
        <f t="shared" si="29"/>
        <v>89.000152273922495</v>
      </c>
      <c r="X57" s="71" t="str">
        <f t="shared" si="30"/>
        <v>I</v>
      </c>
      <c r="Y57" s="9" t="str">
        <f t="shared" si="45"/>
        <v>I</v>
      </c>
      <c r="Z57" s="9" t="b">
        <f t="shared" si="46"/>
        <v>0</v>
      </c>
      <c r="AA57" s="9" t="b">
        <f t="shared" si="47"/>
        <v>0</v>
      </c>
      <c r="AB57" s="14" t="str">
        <f t="shared" si="31"/>
        <v>NÃO</v>
      </c>
      <c r="AC57" s="25" t="str">
        <f t="shared" si="48"/>
        <v>N</v>
      </c>
      <c r="AD57" s="14" t="b">
        <f t="shared" si="49"/>
        <v>0</v>
      </c>
      <c r="AE57" s="14" t="b">
        <f t="shared" si="50"/>
        <v>0</v>
      </c>
      <c r="AF57" s="26" t="str">
        <f t="shared" si="32"/>
        <v>NÃO</v>
      </c>
      <c r="AG57" s="25" t="str">
        <f t="shared" si="51"/>
        <v>I</v>
      </c>
      <c r="AH57" s="14" t="str">
        <f t="shared" si="52"/>
        <v>I</v>
      </c>
      <c r="AI57" s="14" t="b">
        <f t="shared" si="53"/>
        <v>0</v>
      </c>
      <c r="AJ57" s="26" t="str">
        <f t="shared" si="54"/>
        <v>NÃO</v>
      </c>
      <c r="AK57" s="14">
        <f t="shared" si="55"/>
        <v>0</v>
      </c>
      <c r="AL57" s="14">
        <f t="shared" si="56"/>
        <v>1.7452406437283512E-2</v>
      </c>
      <c r="AM57" s="24">
        <f t="shared" si="33"/>
        <v>0</v>
      </c>
      <c r="AN57" s="14">
        <f t="shared" si="57"/>
        <v>1.7449749160682683E-2</v>
      </c>
      <c r="AO57" s="14">
        <f t="shared" si="17"/>
        <v>1.7452406437283512E-2</v>
      </c>
      <c r="AP57" s="78">
        <f t="shared" si="34"/>
        <v>89.000152273922495</v>
      </c>
      <c r="AQ57" s="11"/>
      <c r="AR57" s="11"/>
      <c r="AS57" s="11"/>
      <c r="AT57" s="33">
        <f t="shared" si="58"/>
        <v>1</v>
      </c>
      <c r="AU57" s="33">
        <f t="shared" si="59"/>
        <v>0</v>
      </c>
      <c r="AV57" s="33">
        <f t="shared" si="60"/>
        <v>0</v>
      </c>
      <c r="AW57" s="34">
        <f t="shared" si="61"/>
        <v>-1.7449748351250485E-2</v>
      </c>
      <c r="AX57" s="34">
        <f t="shared" si="62"/>
        <v>-3.0458649045213493E-4</v>
      </c>
      <c r="AY57" s="34">
        <f t="shared" si="63"/>
        <v>0.99984769515639127</v>
      </c>
      <c r="AZ57" s="34">
        <f t="shared" si="64"/>
        <v>-1.7449748351250485E-2</v>
      </c>
      <c r="BA57" s="34">
        <f t="shared" si="65"/>
        <v>1</v>
      </c>
      <c r="BB57" s="34">
        <f t="shared" si="66"/>
        <v>1</v>
      </c>
      <c r="BC57" s="34">
        <f t="shared" si="38"/>
        <v>-1.7449748351250485E-2</v>
      </c>
      <c r="BD57" s="31">
        <f t="shared" si="39"/>
        <v>-0.99984767969313781</v>
      </c>
      <c r="BE57" s="11"/>
      <c r="BF57" s="11"/>
      <c r="BG57" s="11"/>
      <c r="BH57" s="11"/>
      <c r="BI57" s="11"/>
      <c r="BJ57" s="11"/>
      <c r="BK57" s="11"/>
    </row>
    <row r="58" spans="2:63" ht="18.75" thickBot="1">
      <c r="B58" s="141">
        <v>52</v>
      </c>
      <c r="C58" s="50">
        <v>1</v>
      </c>
      <c r="D58" s="50">
        <v>1</v>
      </c>
      <c r="E58" s="133" t="s">
        <v>7</v>
      </c>
      <c r="F58" s="143"/>
      <c r="G58" s="51">
        <v>0</v>
      </c>
      <c r="H58" s="51">
        <v>0</v>
      </c>
      <c r="I58" s="47">
        <f t="shared" si="24"/>
        <v>0.99984767969313781</v>
      </c>
      <c r="J58" s="49">
        <f t="shared" si="25"/>
        <v>0</v>
      </c>
      <c r="K58" s="118" t="str">
        <f t="shared" si="26"/>
        <v>I</v>
      </c>
      <c r="L58" s="123"/>
      <c r="M58" s="10">
        <v>0</v>
      </c>
      <c r="N58" s="136" t="s">
        <v>34</v>
      </c>
      <c r="O58" s="7">
        <f t="shared" si="40"/>
        <v>0</v>
      </c>
      <c r="P58" s="8">
        <f t="shared" si="41"/>
        <v>91</v>
      </c>
      <c r="Q58" s="40">
        <f t="shared" si="42"/>
        <v>91</v>
      </c>
      <c r="R58" s="41">
        <f t="shared" si="43"/>
        <v>0</v>
      </c>
      <c r="S58" s="127" t="str">
        <f t="shared" si="28"/>
        <v>N</v>
      </c>
      <c r="T58" s="131"/>
      <c r="U58" s="114">
        <v>0</v>
      </c>
      <c r="V58" s="74">
        <f t="shared" si="44"/>
        <v>0.99984772607724903</v>
      </c>
      <c r="W58" s="79">
        <f t="shared" si="29"/>
        <v>89.000152273922495</v>
      </c>
      <c r="X58" s="71" t="str">
        <f t="shared" si="30"/>
        <v>I</v>
      </c>
      <c r="Y58" s="9" t="str">
        <f t="shared" si="45"/>
        <v>I</v>
      </c>
      <c r="Z58" s="9" t="b">
        <f t="shared" si="46"/>
        <v>0</v>
      </c>
      <c r="AA58" s="9" t="b">
        <f t="shared" si="47"/>
        <v>0</v>
      </c>
      <c r="AB58" s="14" t="str">
        <f t="shared" si="31"/>
        <v>NÃO</v>
      </c>
      <c r="AC58" s="25" t="str">
        <f t="shared" si="48"/>
        <v>N</v>
      </c>
      <c r="AD58" s="14" t="b">
        <f t="shared" si="49"/>
        <v>0</v>
      </c>
      <c r="AE58" s="14" t="b">
        <f t="shared" si="50"/>
        <v>0</v>
      </c>
      <c r="AF58" s="26" t="str">
        <f t="shared" si="32"/>
        <v>NÃO</v>
      </c>
      <c r="AG58" s="25" t="str">
        <f t="shared" si="51"/>
        <v>I</v>
      </c>
      <c r="AH58" s="14" t="str">
        <f t="shared" si="52"/>
        <v>I</v>
      </c>
      <c r="AI58" s="14" t="b">
        <f t="shared" si="53"/>
        <v>0</v>
      </c>
      <c r="AJ58" s="26" t="str">
        <f t="shared" si="54"/>
        <v>NÃO</v>
      </c>
      <c r="AK58" s="14">
        <f t="shared" si="55"/>
        <v>0</v>
      </c>
      <c r="AL58" s="14">
        <f t="shared" si="56"/>
        <v>1.7452406437283512E-2</v>
      </c>
      <c r="AM58" s="24">
        <f t="shared" si="33"/>
        <v>0</v>
      </c>
      <c r="AN58" s="14">
        <f t="shared" si="57"/>
        <v>1.7449749160682683E-2</v>
      </c>
      <c r="AO58" s="14">
        <f t="shared" si="17"/>
        <v>1.7452406437283512E-2</v>
      </c>
      <c r="AP58" s="78">
        <f t="shared" si="34"/>
        <v>89.000152273922495</v>
      </c>
      <c r="AQ58" s="11"/>
      <c r="AR58" s="11"/>
      <c r="AS58" s="11"/>
      <c r="AT58" s="33">
        <f t="shared" si="58"/>
        <v>1</v>
      </c>
      <c r="AU58" s="33">
        <f t="shared" si="59"/>
        <v>0</v>
      </c>
      <c r="AV58" s="33">
        <f t="shared" si="60"/>
        <v>0</v>
      </c>
      <c r="AW58" s="34">
        <f t="shared" si="61"/>
        <v>-1.7449748351250485E-2</v>
      </c>
      <c r="AX58" s="34">
        <f t="shared" si="62"/>
        <v>-3.0458649045213493E-4</v>
      </c>
      <c r="AY58" s="34">
        <f t="shared" si="63"/>
        <v>0.99984769515639127</v>
      </c>
      <c r="AZ58" s="34">
        <f t="shared" si="64"/>
        <v>-1.7449748351250485E-2</v>
      </c>
      <c r="BA58" s="34">
        <f t="shared" si="65"/>
        <v>1</v>
      </c>
      <c r="BB58" s="34">
        <f t="shared" si="66"/>
        <v>1</v>
      </c>
      <c r="BC58" s="34">
        <f t="shared" si="38"/>
        <v>-1.7449748351250485E-2</v>
      </c>
      <c r="BD58" s="31">
        <f t="shared" si="39"/>
        <v>-0.99984767969313781</v>
      </c>
      <c r="BE58" s="11"/>
      <c r="BF58" s="11"/>
      <c r="BG58" s="11"/>
      <c r="BH58" s="11"/>
      <c r="BI58" s="11"/>
      <c r="BJ58" s="11"/>
      <c r="BK58" s="11"/>
    </row>
    <row r="59" spans="2:63" ht="18.75" thickBot="1">
      <c r="B59" s="141">
        <v>53</v>
      </c>
      <c r="C59" s="50">
        <v>1</v>
      </c>
      <c r="D59" s="50">
        <v>1</v>
      </c>
      <c r="E59" s="133" t="s">
        <v>7</v>
      </c>
      <c r="F59" s="143"/>
      <c r="G59" s="51">
        <v>0</v>
      </c>
      <c r="H59" s="51">
        <v>0</v>
      </c>
      <c r="I59" s="47">
        <f t="shared" si="24"/>
        <v>0.99984767969313781</v>
      </c>
      <c r="J59" s="49">
        <f t="shared" si="25"/>
        <v>0</v>
      </c>
      <c r="K59" s="118" t="str">
        <f t="shared" si="26"/>
        <v>I</v>
      </c>
      <c r="L59" s="123"/>
      <c r="M59" s="10">
        <v>0</v>
      </c>
      <c r="N59" s="136" t="s">
        <v>34</v>
      </c>
      <c r="O59" s="7">
        <f t="shared" si="40"/>
        <v>0</v>
      </c>
      <c r="P59" s="8">
        <f t="shared" si="41"/>
        <v>91</v>
      </c>
      <c r="Q59" s="40">
        <f t="shared" si="42"/>
        <v>91</v>
      </c>
      <c r="R59" s="41">
        <f t="shared" si="43"/>
        <v>0</v>
      </c>
      <c r="S59" s="127" t="str">
        <f t="shared" si="28"/>
        <v>N</v>
      </c>
      <c r="T59" s="131"/>
      <c r="U59" s="114">
        <v>0</v>
      </c>
      <c r="V59" s="74">
        <f t="shared" si="44"/>
        <v>0.99984772607724903</v>
      </c>
      <c r="W59" s="79">
        <f t="shared" si="29"/>
        <v>89.000152273922495</v>
      </c>
      <c r="X59" s="71" t="str">
        <f t="shared" si="30"/>
        <v>I</v>
      </c>
      <c r="Y59" s="9" t="str">
        <f t="shared" si="45"/>
        <v>I</v>
      </c>
      <c r="Z59" s="9" t="b">
        <f t="shared" si="46"/>
        <v>0</v>
      </c>
      <c r="AA59" s="9" t="b">
        <f t="shared" si="47"/>
        <v>0</v>
      </c>
      <c r="AB59" s="14" t="str">
        <f t="shared" si="31"/>
        <v>NÃO</v>
      </c>
      <c r="AC59" s="25" t="str">
        <f t="shared" si="48"/>
        <v>N</v>
      </c>
      <c r="AD59" s="14" t="b">
        <f t="shared" si="49"/>
        <v>0</v>
      </c>
      <c r="AE59" s="14" t="b">
        <f t="shared" si="50"/>
        <v>0</v>
      </c>
      <c r="AF59" s="26" t="str">
        <f t="shared" si="32"/>
        <v>NÃO</v>
      </c>
      <c r="AG59" s="25" t="str">
        <f t="shared" si="51"/>
        <v>I</v>
      </c>
      <c r="AH59" s="14" t="str">
        <f t="shared" si="52"/>
        <v>I</v>
      </c>
      <c r="AI59" s="14" t="b">
        <f t="shared" si="53"/>
        <v>0</v>
      </c>
      <c r="AJ59" s="26" t="str">
        <f t="shared" si="54"/>
        <v>NÃO</v>
      </c>
      <c r="AK59" s="14">
        <f t="shared" si="55"/>
        <v>0</v>
      </c>
      <c r="AL59" s="14">
        <f t="shared" si="56"/>
        <v>1.7452406437283512E-2</v>
      </c>
      <c r="AM59" s="24">
        <f t="shared" si="33"/>
        <v>0</v>
      </c>
      <c r="AN59" s="14">
        <f t="shared" si="57"/>
        <v>1.7449749160682683E-2</v>
      </c>
      <c r="AO59" s="14">
        <f t="shared" si="17"/>
        <v>1.7452406437283512E-2</v>
      </c>
      <c r="AP59" s="78">
        <f t="shared" si="34"/>
        <v>89.000152273922495</v>
      </c>
      <c r="AQ59" s="11"/>
      <c r="AR59" s="11"/>
      <c r="AS59" s="11"/>
      <c r="AT59" s="33">
        <f t="shared" si="58"/>
        <v>1</v>
      </c>
      <c r="AU59" s="33">
        <f t="shared" si="59"/>
        <v>0</v>
      </c>
      <c r="AV59" s="33">
        <f t="shared" si="60"/>
        <v>0</v>
      </c>
      <c r="AW59" s="34">
        <f t="shared" si="61"/>
        <v>-1.7449748351250485E-2</v>
      </c>
      <c r="AX59" s="34">
        <f t="shared" si="62"/>
        <v>-3.0458649045213493E-4</v>
      </c>
      <c r="AY59" s="34">
        <f t="shared" si="63"/>
        <v>0.99984769515639127</v>
      </c>
      <c r="AZ59" s="34">
        <f t="shared" si="64"/>
        <v>-1.7449748351250485E-2</v>
      </c>
      <c r="BA59" s="34">
        <f t="shared" si="65"/>
        <v>1</v>
      </c>
      <c r="BB59" s="34">
        <f t="shared" si="66"/>
        <v>1</v>
      </c>
      <c r="BC59" s="34">
        <f t="shared" si="38"/>
        <v>-1.7449748351250485E-2</v>
      </c>
      <c r="BD59" s="31">
        <f t="shared" si="39"/>
        <v>-0.99984767969313781</v>
      </c>
      <c r="BE59" s="11"/>
      <c r="BF59" s="11"/>
      <c r="BG59" s="11"/>
      <c r="BH59" s="11"/>
      <c r="BI59" s="11"/>
      <c r="BJ59" s="11"/>
      <c r="BK59" s="11"/>
    </row>
    <row r="60" spans="2:63" ht="18.75" thickBot="1">
      <c r="B60" s="141">
        <v>54</v>
      </c>
      <c r="C60" s="50">
        <v>1</v>
      </c>
      <c r="D60" s="50">
        <v>1</v>
      </c>
      <c r="E60" s="133" t="s">
        <v>7</v>
      </c>
      <c r="F60" s="143"/>
      <c r="G60" s="51">
        <v>0</v>
      </c>
      <c r="H60" s="51">
        <v>0</v>
      </c>
      <c r="I60" s="47">
        <f t="shared" si="24"/>
        <v>0.99984767969313781</v>
      </c>
      <c r="J60" s="49">
        <f t="shared" si="25"/>
        <v>0</v>
      </c>
      <c r="K60" s="118" t="str">
        <f t="shared" si="26"/>
        <v>I</v>
      </c>
      <c r="L60" s="123"/>
      <c r="M60" s="10">
        <v>0</v>
      </c>
      <c r="N60" s="136" t="s">
        <v>34</v>
      </c>
      <c r="O60" s="7">
        <f t="shared" si="40"/>
        <v>0</v>
      </c>
      <c r="P60" s="8">
        <f t="shared" si="41"/>
        <v>91</v>
      </c>
      <c r="Q60" s="40">
        <f t="shared" si="42"/>
        <v>91</v>
      </c>
      <c r="R60" s="41">
        <f t="shared" si="43"/>
        <v>0</v>
      </c>
      <c r="S60" s="127" t="str">
        <f t="shared" si="28"/>
        <v>N</v>
      </c>
      <c r="T60" s="131"/>
      <c r="U60" s="114">
        <v>0</v>
      </c>
      <c r="V60" s="74">
        <f t="shared" si="44"/>
        <v>0.99984772607724903</v>
      </c>
      <c r="W60" s="79">
        <f t="shared" si="29"/>
        <v>89.000152273922495</v>
      </c>
      <c r="X60" s="71" t="str">
        <f t="shared" si="30"/>
        <v>I</v>
      </c>
      <c r="Y60" s="9" t="str">
        <f t="shared" si="45"/>
        <v>I</v>
      </c>
      <c r="Z60" s="9" t="b">
        <f t="shared" si="46"/>
        <v>0</v>
      </c>
      <c r="AA60" s="9" t="b">
        <f t="shared" si="47"/>
        <v>0</v>
      </c>
      <c r="AB60" s="14" t="str">
        <f t="shared" si="31"/>
        <v>NÃO</v>
      </c>
      <c r="AC60" s="25" t="str">
        <f t="shared" si="48"/>
        <v>N</v>
      </c>
      <c r="AD60" s="14" t="b">
        <f t="shared" si="49"/>
        <v>0</v>
      </c>
      <c r="AE60" s="14" t="b">
        <f t="shared" si="50"/>
        <v>0</v>
      </c>
      <c r="AF60" s="26" t="str">
        <f t="shared" si="32"/>
        <v>NÃO</v>
      </c>
      <c r="AG60" s="25" t="str">
        <f t="shared" si="51"/>
        <v>I</v>
      </c>
      <c r="AH60" s="14" t="str">
        <f t="shared" si="52"/>
        <v>I</v>
      </c>
      <c r="AI60" s="14" t="b">
        <f t="shared" si="53"/>
        <v>0</v>
      </c>
      <c r="AJ60" s="26" t="str">
        <f t="shared" si="54"/>
        <v>NÃO</v>
      </c>
      <c r="AK60" s="14">
        <f t="shared" si="55"/>
        <v>0</v>
      </c>
      <c r="AL60" s="14">
        <f t="shared" si="56"/>
        <v>1.7452406437283512E-2</v>
      </c>
      <c r="AM60" s="24">
        <f t="shared" si="33"/>
        <v>0</v>
      </c>
      <c r="AN60" s="14">
        <f t="shared" si="57"/>
        <v>1.7449749160682683E-2</v>
      </c>
      <c r="AO60" s="14">
        <f t="shared" si="17"/>
        <v>1.7452406437283512E-2</v>
      </c>
      <c r="AP60" s="78">
        <f t="shared" si="34"/>
        <v>89.000152273922495</v>
      </c>
      <c r="AQ60" s="11"/>
      <c r="AR60" s="11"/>
      <c r="AS60" s="11"/>
      <c r="AT60" s="33">
        <f t="shared" si="58"/>
        <v>1</v>
      </c>
      <c r="AU60" s="33">
        <f t="shared" si="59"/>
        <v>0</v>
      </c>
      <c r="AV60" s="33">
        <f t="shared" si="60"/>
        <v>0</v>
      </c>
      <c r="AW60" s="34">
        <f t="shared" si="61"/>
        <v>-1.7449748351250485E-2</v>
      </c>
      <c r="AX60" s="34">
        <f t="shared" si="62"/>
        <v>-3.0458649045213493E-4</v>
      </c>
      <c r="AY60" s="34">
        <f t="shared" si="63"/>
        <v>0.99984769515639127</v>
      </c>
      <c r="AZ60" s="34">
        <f t="shared" si="64"/>
        <v>-1.7449748351250485E-2</v>
      </c>
      <c r="BA60" s="34">
        <f t="shared" si="65"/>
        <v>1</v>
      </c>
      <c r="BB60" s="34">
        <f t="shared" si="66"/>
        <v>1</v>
      </c>
      <c r="BC60" s="34">
        <f t="shared" si="38"/>
        <v>-1.7449748351250485E-2</v>
      </c>
      <c r="BD60" s="31">
        <f t="shared" si="39"/>
        <v>-0.99984767969313781</v>
      </c>
      <c r="BE60" s="11"/>
      <c r="BF60" s="11"/>
      <c r="BG60" s="11"/>
      <c r="BH60" s="11"/>
      <c r="BI60" s="11"/>
      <c r="BJ60" s="11"/>
      <c r="BK60" s="11"/>
    </row>
    <row r="61" spans="2:63" ht="18.75" thickBot="1">
      <c r="B61" s="141">
        <v>55</v>
      </c>
      <c r="C61" s="50">
        <v>1</v>
      </c>
      <c r="D61" s="50">
        <v>1</v>
      </c>
      <c r="E61" s="133" t="s">
        <v>7</v>
      </c>
      <c r="F61" s="143"/>
      <c r="G61" s="51">
        <v>0</v>
      </c>
      <c r="H61" s="51">
        <v>0</v>
      </c>
      <c r="I61" s="47">
        <f t="shared" si="24"/>
        <v>0.99984767969313781</v>
      </c>
      <c r="J61" s="49">
        <f t="shared" si="25"/>
        <v>0</v>
      </c>
      <c r="K61" s="118" t="str">
        <f t="shared" si="26"/>
        <v>I</v>
      </c>
      <c r="L61" s="123"/>
      <c r="M61" s="10">
        <v>0</v>
      </c>
      <c r="N61" s="136" t="s">
        <v>34</v>
      </c>
      <c r="O61" s="7">
        <f t="shared" si="40"/>
        <v>0</v>
      </c>
      <c r="P61" s="8">
        <f t="shared" si="41"/>
        <v>91</v>
      </c>
      <c r="Q61" s="40">
        <f t="shared" si="42"/>
        <v>91</v>
      </c>
      <c r="R61" s="41">
        <f t="shared" si="43"/>
        <v>0</v>
      </c>
      <c r="S61" s="127" t="str">
        <f t="shared" si="28"/>
        <v>N</v>
      </c>
      <c r="T61" s="131"/>
      <c r="U61" s="114">
        <v>0</v>
      </c>
      <c r="V61" s="74">
        <f t="shared" si="44"/>
        <v>0.99984772607724903</v>
      </c>
      <c r="W61" s="79">
        <f t="shared" si="29"/>
        <v>89.000152273922495</v>
      </c>
      <c r="X61" s="71" t="str">
        <f t="shared" si="30"/>
        <v>I</v>
      </c>
      <c r="Y61" s="9" t="str">
        <f t="shared" si="45"/>
        <v>I</v>
      </c>
      <c r="Z61" s="9" t="b">
        <f t="shared" si="46"/>
        <v>0</v>
      </c>
      <c r="AA61" s="9" t="b">
        <f t="shared" si="47"/>
        <v>0</v>
      </c>
      <c r="AB61" s="14" t="str">
        <f t="shared" si="31"/>
        <v>NÃO</v>
      </c>
      <c r="AC61" s="25" t="str">
        <f t="shared" si="48"/>
        <v>N</v>
      </c>
      <c r="AD61" s="14" t="b">
        <f t="shared" si="49"/>
        <v>0</v>
      </c>
      <c r="AE61" s="14" t="b">
        <f t="shared" si="50"/>
        <v>0</v>
      </c>
      <c r="AF61" s="26" t="str">
        <f t="shared" si="32"/>
        <v>NÃO</v>
      </c>
      <c r="AG61" s="25" t="str">
        <f t="shared" si="51"/>
        <v>I</v>
      </c>
      <c r="AH61" s="14" t="str">
        <f t="shared" si="52"/>
        <v>I</v>
      </c>
      <c r="AI61" s="14" t="b">
        <f t="shared" si="53"/>
        <v>0</v>
      </c>
      <c r="AJ61" s="26" t="str">
        <f t="shared" si="54"/>
        <v>NÃO</v>
      </c>
      <c r="AK61" s="14">
        <f t="shared" si="55"/>
        <v>0</v>
      </c>
      <c r="AL61" s="14">
        <f t="shared" si="56"/>
        <v>1.7452406437283512E-2</v>
      </c>
      <c r="AM61" s="24">
        <f t="shared" si="33"/>
        <v>0</v>
      </c>
      <c r="AN61" s="14">
        <f t="shared" si="57"/>
        <v>1.7449749160682683E-2</v>
      </c>
      <c r="AO61" s="14">
        <f t="shared" si="17"/>
        <v>1.7452406437283512E-2</v>
      </c>
      <c r="AP61" s="78">
        <f t="shared" si="34"/>
        <v>89.000152273922495</v>
      </c>
      <c r="AQ61" s="11"/>
      <c r="AR61" s="11"/>
      <c r="AS61" s="11"/>
      <c r="AT61" s="33">
        <f t="shared" si="58"/>
        <v>1</v>
      </c>
      <c r="AU61" s="33">
        <f t="shared" si="59"/>
        <v>0</v>
      </c>
      <c r="AV61" s="33">
        <f t="shared" si="60"/>
        <v>0</v>
      </c>
      <c r="AW61" s="34">
        <f t="shared" si="61"/>
        <v>-1.7449748351250485E-2</v>
      </c>
      <c r="AX61" s="34">
        <f t="shared" si="62"/>
        <v>-3.0458649045213493E-4</v>
      </c>
      <c r="AY61" s="34">
        <f t="shared" si="63"/>
        <v>0.99984769515639127</v>
      </c>
      <c r="AZ61" s="34">
        <f t="shared" si="64"/>
        <v>-1.7449748351250485E-2</v>
      </c>
      <c r="BA61" s="34">
        <f t="shared" si="65"/>
        <v>1</v>
      </c>
      <c r="BB61" s="34">
        <f t="shared" si="66"/>
        <v>1</v>
      </c>
      <c r="BC61" s="34">
        <f t="shared" si="38"/>
        <v>-1.7449748351250485E-2</v>
      </c>
      <c r="BD61" s="31">
        <f t="shared" si="39"/>
        <v>-0.99984767969313781</v>
      </c>
      <c r="BE61" s="11"/>
      <c r="BF61" s="11"/>
      <c r="BG61" s="11"/>
      <c r="BH61" s="11"/>
      <c r="BI61" s="11"/>
      <c r="BJ61" s="11"/>
      <c r="BK61" s="11"/>
    </row>
    <row r="62" spans="2:63" ht="18.75" thickBot="1">
      <c r="B62" s="141">
        <v>56</v>
      </c>
      <c r="C62" s="50">
        <v>1</v>
      </c>
      <c r="D62" s="50">
        <v>1</v>
      </c>
      <c r="E62" s="133" t="s">
        <v>7</v>
      </c>
      <c r="F62" s="143"/>
      <c r="G62" s="51">
        <v>0</v>
      </c>
      <c r="H62" s="51">
        <v>0</v>
      </c>
      <c r="I62" s="47">
        <f t="shared" si="24"/>
        <v>0.99984767969313781</v>
      </c>
      <c r="J62" s="49">
        <f t="shared" si="25"/>
        <v>0</v>
      </c>
      <c r="K62" s="118" t="str">
        <f t="shared" si="26"/>
        <v>I</v>
      </c>
      <c r="L62" s="123"/>
      <c r="M62" s="10">
        <v>0</v>
      </c>
      <c r="N62" s="136" t="s">
        <v>34</v>
      </c>
      <c r="O62" s="7">
        <f t="shared" si="40"/>
        <v>0</v>
      </c>
      <c r="P62" s="8">
        <f t="shared" si="41"/>
        <v>91</v>
      </c>
      <c r="Q62" s="40">
        <f t="shared" si="42"/>
        <v>91</v>
      </c>
      <c r="R62" s="41">
        <f t="shared" si="43"/>
        <v>0</v>
      </c>
      <c r="S62" s="127" t="str">
        <f t="shared" si="28"/>
        <v>N</v>
      </c>
      <c r="T62" s="131"/>
      <c r="U62" s="114">
        <v>0</v>
      </c>
      <c r="V62" s="74">
        <f t="shared" si="44"/>
        <v>0.99984772607724903</v>
      </c>
      <c r="W62" s="79">
        <f t="shared" si="29"/>
        <v>89.000152273922495</v>
      </c>
      <c r="X62" s="71" t="str">
        <f t="shared" si="30"/>
        <v>I</v>
      </c>
      <c r="Y62" s="9" t="str">
        <f t="shared" si="45"/>
        <v>I</v>
      </c>
      <c r="Z62" s="9" t="b">
        <f t="shared" si="46"/>
        <v>0</v>
      </c>
      <c r="AA62" s="9" t="b">
        <f t="shared" si="47"/>
        <v>0</v>
      </c>
      <c r="AB62" s="14" t="str">
        <f t="shared" si="31"/>
        <v>NÃO</v>
      </c>
      <c r="AC62" s="25" t="str">
        <f t="shared" si="48"/>
        <v>N</v>
      </c>
      <c r="AD62" s="14" t="b">
        <f t="shared" si="49"/>
        <v>0</v>
      </c>
      <c r="AE62" s="14" t="b">
        <f t="shared" si="50"/>
        <v>0</v>
      </c>
      <c r="AF62" s="26" t="str">
        <f t="shared" si="32"/>
        <v>NÃO</v>
      </c>
      <c r="AG62" s="25" t="str">
        <f t="shared" si="51"/>
        <v>I</v>
      </c>
      <c r="AH62" s="14" t="str">
        <f t="shared" si="52"/>
        <v>I</v>
      </c>
      <c r="AI62" s="14" t="b">
        <f t="shared" si="53"/>
        <v>0</v>
      </c>
      <c r="AJ62" s="26" t="str">
        <f t="shared" si="54"/>
        <v>NÃO</v>
      </c>
      <c r="AK62" s="14">
        <f t="shared" si="55"/>
        <v>0</v>
      </c>
      <c r="AL62" s="14">
        <f t="shared" si="56"/>
        <v>1.7452406437283512E-2</v>
      </c>
      <c r="AM62" s="24">
        <f t="shared" si="33"/>
        <v>0</v>
      </c>
      <c r="AN62" s="14">
        <f t="shared" si="57"/>
        <v>1.7449749160682683E-2</v>
      </c>
      <c r="AO62" s="14">
        <f t="shared" si="17"/>
        <v>1.7452406437283512E-2</v>
      </c>
      <c r="AP62" s="78">
        <f t="shared" si="34"/>
        <v>89.000152273922495</v>
      </c>
      <c r="AQ62" s="11"/>
      <c r="AR62" s="11"/>
      <c r="AS62" s="11"/>
      <c r="AT62" s="33">
        <f t="shared" si="58"/>
        <v>1</v>
      </c>
      <c r="AU62" s="33">
        <f t="shared" si="59"/>
        <v>0</v>
      </c>
      <c r="AV62" s="33">
        <f t="shared" si="60"/>
        <v>0</v>
      </c>
      <c r="AW62" s="34">
        <f t="shared" si="61"/>
        <v>-1.7449748351250485E-2</v>
      </c>
      <c r="AX62" s="34">
        <f t="shared" si="62"/>
        <v>-3.0458649045213493E-4</v>
      </c>
      <c r="AY62" s="34">
        <f t="shared" si="63"/>
        <v>0.99984769515639127</v>
      </c>
      <c r="AZ62" s="34">
        <f t="shared" si="64"/>
        <v>-1.7449748351250485E-2</v>
      </c>
      <c r="BA62" s="34">
        <f t="shared" si="65"/>
        <v>1</v>
      </c>
      <c r="BB62" s="34">
        <f t="shared" si="66"/>
        <v>1</v>
      </c>
      <c r="BC62" s="34">
        <f t="shared" si="38"/>
        <v>-1.7449748351250485E-2</v>
      </c>
      <c r="BD62" s="31">
        <f t="shared" si="39"/>
        <v>-0.99984767969313781</v>
      </c>
      <c r="BE62" s="11"/>
      <c r="BF62" s="11"/>
      <c r="BG62" s="11"/>
      <c r="BH62" s="11"/>
      <c r="BI62" s="11"/>
      <c r="BJ62" s="11"/>
      <c r="BK62" s="11"/>
    </row>
    <row r="63" spans="2:63" ht="18.75" thickBot="1">
      <c r="B63" s="141">
        <v>57</v>
      </c>
      <c r="C63" s="50">
        <v>1</v>
      </c>
      <c r="D63" s="50">
        <v>1</v>
      </c>
      <c r="E63" s="133" t="s">
        <v>7</v>
      </c>
      <c r="F63" s="143"/>
      <c r="G63" s="51">
        <v>0</v>
      </c>
      <c r="H63" s="51">
        <v>0</v>
      </c>
      <c r="I63" s="47">
        <f t="shared" si="24"/>
        <v>0.99984767969313781</v>
      </c>
      <c r="J63" s="49">
        <f t="shared" si="25"/>
        <v>0</v>
      </c>
      <c r="K63" s="118" t="str">
        <f t="shared" si="26"/>
        <v>I</v>
      </c>
      <c r="L63" s="123"/>
      <c r="M63" s="10">
        <v>0</v>
      </c>
      <c r="N63" s="136" t="s">
        <v>34</v>
      </c>
      <c r="O63" s="7">
        <f t="shared" si="40"/>
        <v>0</v>
      </c>
      <c r="P63" s="8">
        <f t="shared" si="41"/>
        <v>91</v>
      </c>
      <c r="Q63" s="40">
        <f t="shared" si="42"/>
        <v>91</v>
      </c>
      <c r="R63" s="41">
        <f t="shared" si="43"/>
        <v>0</v>
      </c>
      <c r="S63" s="127" t="str">
        <f t="shared" si="28"/>
        <v>N</v>
      </c>
      <c r="T63" s="131"/>
      <c r="U63" s="114">
        <v>0</v>
      </c>
      <c r="V63" s="74">
        <f t="shared" si="44"/>
        <v>0.99984772607724903</v>
      </c>
      <c r="W63" s="79">
        <f t="shared" si="29"/>
        <v>89.000152273922495</v>
      </c>
      <c r="X63" s="71" t="str">
        <f t="shared" si="30"/>
        <v>I</v>
      </c>
      <c r="Y63" s="9" t="str">
        <f t="shared" si="45"/>
        <v>I</v>
      </c>
      <c r="Z63" s="9" t="b">
        <f t="shared" si="46"/>
        <v>0</v>
      </c>
      <c r="AA63" s="9" t="b">
        <f t="shared" si="47"/>
        <v>0</v>
      </c>
      <c r="AB63" s="14" t="str">
        <f t="shared" si="31"/>
        <v>NÃO</v>
      </c>
      <c r="AC63" s="25" t="str">
        <f t="shared" si="48"/>
        <v>N</v>
      </c>
      <c r="AD63" s="14" t="b">
        <f t="shared" si="49"/>
        <v>0</v>
      </c>
      <c r="AE63" s="14" t="b">
        <f t="shared" si="50"/>
        <v>0</v>
      </c>
      <c r="AF63" s="26" t="str">
        <f t="shared" si="32"/>
        <v>NÃO</v>
      </c>
      <c r="AG63" s="25" t="str">
        <f t="shared" si="51"/>
        <v>I</v>
      </c>
      <c r="AH63" s="14" t="str">
        <f t="shared" si="52"/>
        <v>I</v>
      </c>
      <c r="AI63" s="14" t="b">
        <f t="shared" si="53"/>
        <v>0</v>
      </c>
      <c r="AJ63" s="26" t="str">
        <f t="shared" si="54"/>
        <v>NÃO</v>
      </c>
      <c r="AK63" s="14">
        <f t="shared" si="55"/>
        <v>0</v>
      </c>
      <c r="AL63" s="14">
        <f t="shared" si="56"/>
        <v>1.7452406437283512E-2</v>
      </c>
      <c r="AM63" s="24">
        <f t="shared" si="33"/>
        <v>0</v>
      </c>
      <c r="AN63" s="14">
        <f t="shared" si="57"/>
        <v>1.7449749160682683E-2</v>
      </c>
      <c r="AO63" s="14">
        <f t="shared" si="17"/>
        <v>1.7452406437283512E-2</v>
      </c>
      <c r="AP63" s="78">
        <f t="shared" si="34"/>
        <v>89.000152273922495</v>
      </c>
      <c r="AQ63" s="11"/>
      <c r="AR63" s="11"/>
      <c r="AS63" s="11"/>
      <c r="AT63" s="33">
        <f t="shared" si="58"/>
        <v>1</v>
      </c>
      <c r="AU63" s="33">
        <f t="shared" si="59"/>
        <v>0</v>
      </c>
      <c r="AV63" s="33">
        <f t="shared" si="60"/>
        <v>0</v>
      </c>
      <c r="AW63" s="34">
        <f t="shared" si="61"/>
        <v>-1.7449748351250485E-2</v>
      </c>
      <c r="AX63" s="34">
        <f t="shared" si="62"/>
        <v>-3.0458649045213493E-4</v>
      </c>
      <c r="AY63" s="34">
        <f t="shared" si="63"/>
        <v>0.99984769515639127</v>
      </c>
      <c r="AZ63" s="34">
        <f t="shared" si="64"/>
        <v>-1.7449748351250485E-2</v>
      </c>
      <c r="BA63" s="34">
        <f t="shared" si="65"/>
        <v>1</v>
      </c>
      <c r="BB63" s="34">
        <f t="shared" si="66"/>
        <v>1</v>
      </c>
      <c r="BC63" s="34">
        <f t="shared" si="38"/>
        <v>-1.7449748351250485E-2</v>
      </c>
      <c r="BD63" s="31">
        <f t="shared" si="39"/>
        <v>-0.99984767969313781</v>
      </c>
      <c r="BE63" s="11"/>
      <c r="BF63" s="11"/>
      <c r="BG63" s="11"/>
      <c r="BH63" s="11"/>
      <c r="BI63" s="11"/>
      <c r="BJ63" s="11"/>
      <c r="BK63" s="11"/>
    </row>
    <row r="64" spans="2:63" ht="18.75" thickBot="1">
      <c r="B64" s="141">
        <v>58</v>
      </c>
      <c r="C64" s="50">
        <v>1</v>
      </c>
      <c r="D64" s="50">
        <v>1</v>
      </c>
      <c r="E64" s="133" t="s">
        <v>7</v>
      </c>
      <c r="F64" s="143"/>
      <c r="G64" s="51">
        <v>0</v>
      </c>
      <c r="H64" s="51">
        <v>0</v>
      </c>
      <c r="I64" s="47">
        <f t="shared" si="24"/>
        <v>0.99984767969313781</v>
      </c>
      <c r="J64" s="49">
        <f t="shared" si="25"/>
        <v>0</v>
      </c>
      <c r="K64" s="118" t="str">
        <f t="shared" si="26"/>
        <v>I</v>
      </c>
      <c r="L64" s="123"/>
      <c r="M64" s="10">
        <v>0</v>
      </c>
      <c r="N64" s="136" t="s">
        <v>34</v>
      </c>
      <c r="O64" s="7">
        <f t="shared" si="40"/>
        <v>0</v>
      </c>
      <c r="P64" s="8">
        <f t="shared" si="41"/>
        <v>91</v>
      </c>
      <c r="Q64" s="40">
        <f t="shared" si="42"/>
        <v>91</v>
      </c>
      <c r="R64" s="41">
        <f t="shared" si="43"/>
        <v>0</v>
      </c>
      <c r="S64" s="127" t="str">
        <f t="shared" si="28"/>
        <v>N</v>
      </c>
      <c r="T64" s="131"/>
      <c r="U64" s="114">
        <v>0</v>
      </c>
      <c r="V64" s="74">
        <f t="shared" si="44"/>
        <v>0.99984772607724903</v>
      </c>
      <c r="W64" s="79">
        <f t="shared" si="29"/>
        <v>89.000152273922495</v>
      </c>
      <c r="X64" s="71" t="str">
        <f t="shared" si="30"/>
        <v>I</v>
      </c>
      <c r="Y64" s="9" t="str">
        <f t="shared" si="45"/>
        <v>I</v>
      </c>
      <c r="Z64" s="9" t="b">
        <f t="shared" si="46"/>
        <v>0</v>
      </c>
      <c r="AA64" s="9" t="b">
        <f t="shared" si="47"/>
        <v>0</v>
      </c>
      <c r="AB64" s="14" t="str">
        <f t="shared" si="31"/>
        <v>NÃO</v>
      </c>
      <c r="AC64" s="25" t="str">
        <f t="shared" si="48"/>
        <v>N</v>
      </c>
      <c r="AD64" s="14" t="b">
        <f t="shared" si="49"/>
        <v>0</v>
      </c>
      <c r="AE64" s="14" t="b">
        <f t="shared" si="50"/>
        <v>0</v>
      </c>
      <c r="AF64" s="26" t="str">
        <f t="shared" si="32"/>
        <v>NÃO</v>
      </c>
      <c r="AG64" s="25" t="str">
        <f t="shared" si="51"/>
        <v>I</v>
      </c>
      <c r="AH64" s="14" t="str">
        <f t="shared" si="52"/>
        <v>I</v>
      </c>
      <c r="AI64" s="14" t="b">
        <f t="shared" si="53"/>
        <v>0</v>
      </c>
      <c r="AJ64" s="26" t="str">
        <f t="shared" si="54"/>
        <v>NÃO</v>
      </c>
      <c r="AK64" s="14">
        <f t="shared" si="55"/>
        <v>0</v>
      </c>
      <c r="AL64" s="14">
        <f t="shared" si="56"/>
        <v>1.7452406437283512E-2</v>
      </c>
      <c r="AM64" s="24">
        <f t="shared" si="33"/>
        <v>0</v>
      </c>
      <c r="AN64" s="14">
        <f t="shared" si="57"/>
        <v>1.7449749160682683E-2</v>
      </c>
      <c r="AO64" s="14">
        <f t="shared" si="17"/>
        <v>1.7452406437283512E-2</v>
      </c>
      <c r="AP64" s="78">
        <f t="shared" si="34"/>
        <v>89.000152273922495</v>
      </c>
      <c r="AQ64" s="11"/>
      <c r="AR64" s="11"/>
      <c r="AS64" s="11"/>
      <c r="AT64" s="33">
        <f t="shared" si="58"/>
        <v>1</v>
      </c>
      <c r="AU64" s="33">
        <f t="shared" si="59"/>
        <v>0</v>
      </c>
      <c r="AV64" s="33">
        <f t="shared" si="60"/>
        <v>0</v>
      </c>
      <c r="AW64" s="34">
        <f t="shared" si="61"/>
        <v>-1.7449748351250485E-2</v>
      </c>
      <c r="AX64" s="34">
        <f t="shared" si="62"/>
        <v>-3.0458649045213493E-4</v>
      </c>
      <c r="AY64" s="34">
        <f t="shared" si="63"/>
        <v>0.99984769515639127</v>
      </c>
      <c r="AZ64" s="34">
        <f t="shared" si="64"/>
        <v>-1.7449748351250485E-2</v>
      </c>
      <c r="BA64" s="34">
        <f t="shared" si="65"/>
        <v>1</v>
      </c>
      <c r="BB64" s="34">
        <f t="shared" si="66"/>
        <v>1</v>
      </c>
      <c r="BC64" s="34">
        <f t="shared" si="38"/>
        <v>-1.7449748351250485E-2</v>
      </c>
      <c r="BD64" s="31">
        <f t="shared" si="39"/>
        <v>-0.99984767969313781</v>
      </c>
      <c r="BE64" s="11"/>
      <c r="BF64" s="11"/>
      <c r="BG64" s="11"/>
      <c r="BH64" s="11"/>
      <c r="BI64" s="11"/>
      <c r="BJ64" s="11"/>
      <c r="BK64" s="11"/>
    </row>
    <row r="65" spans="2:63" ht="18.75" thickBot="1">
      <c r="B65" s="141">
        <v>59</v>
      </c>
      <c r="C65" s="50">
        <v>1</v>
      </c>
      <c r="D65" s="50">
        <v>1</v>
      </c>
      <c r="E65" s="133" t="s">
        <v>7</v>
      </c>
      <c r="F65" s="143"/>
      <c r="G65" s="51">
        <v>0</v>
      </c>
      <c r="H65" s="51">
        <v>0</v>
      </c>
      <c r="I65" s="47">
        <f t="shared" si="24"/>
        <v>0.99984767969313781</v>
      </c>
      <c r="J65" s="49">
        <f t="shared" si="25"/>
        <v>0</v>
      </c>
      <c r="K65" s="118" t="str">
        <f t="shared" si="26"/>
        <v>I</v>
      </c>
      <c r="L65" s="123"/>
      <c r="M65" s="10">
        <v>0</v>
      </c>
      <c r="N65" s="136" t="s">
        <v>34</v>
      </c>
      <c r="O65" s="7">
        <f t="shared" si="40"/>
        <v>0</v>
      </c>
      <c r="P65" s="8">
        <f t="shared" si="41"/>
        <v>91</v>
      </c>
      <c r="Q65" s="40">
        <f t="shared" si="42"/>
        <v>91</v>
      </c>
      <c r="R65" s="41">
        <f t="shared" si="43"/>
        <v>0</v>
      </c>
      <c r="S65" s="127" t="str">
        <f t="shared" si="28"/>
        <v>N</v>
      </c>
      <c r="T65" s="131"/>
      <c r="U65" s="114">
        <v>0</v>
      </c>
      <c r="V65" s="74">
        <f t="shared" si="44"/>
        <v>0.99984772607724903</v>
      </c>
      <c r="W65" s="79">
        <f t="shared" si="29"/>
        <v>89.000152273922495</v>
      </c>
      <c r="X65" s="71" t="str">
        <f t="shared" si="30"/>
        <v>I</v>
      </c>
      <c r="Y65" s="9" t="str">
        <f t="shared" si="45"/>
        <v>I</v>
      </c>
      <c r="Z65" s="9" t="b">
        <f t="shared" si="46"/>
        <v>0</v>
      </c>
      <c r="AA65" s="9" t="b">
        <f t="shared" si="47"/>
        <v>0</v>
      </c>
      <c r="AB65" s="14" t="str">
        <f t="shared" si="31"/>
        <v>NÃO</v>
      </c>
      <c r="AC65" s="25" t="str">
        <f t="shared" si="48"/>
        <v>N</v>
      </c>
      <c r="AD65" s="14" t="b">
        <f t="shared" si="49"/>
        <v>0</v>
      </c>
      <c r="AE65" s="14" t="b">
        <f t="shared" si="50"/>
        <v>0</v>
      </c>
      <c r="AF65" s="26" t="str">
        <f t="shared" si="32"/>
        <v>NÃO</v>
      </c>
      <c r="AG65" s="25" t="str">
        <f t="shared" si="51"/>
        <v>I</v>
      </c>
      <c r="AH65" s="14" t="str">
        <f t="shared" si="52"/>
        <v>I</v>
      </c>
      <c r="AI65" s="14" t="b">
        <f t="shared" si="53"/>
        <v>0</v>
      </c>
      <c r="AJ65" s="26" t="str">
        <f t="shared" si="54"/>
        <v>NÃO</v>
      </c>
      <c r="AK65" s="14">
        <f t="shared" si="55"/>
        <v>0</v>
      </c>
      <c r="AL65" s="14">
        <f t="shared" si="56"/>
        <v>1.7452406437283512E-2</v>
      </c>
      <c r="AM65" s="24">
        <f t="shared" si="33"/>
        <v>0</v>
      </c>
      <c r="AN65" s="14">
        <f t="shared" si="57"/>
        <v>1.7449749160682683E-2</v>
      </c>
      <c r="AO65" s="14">
        <f t="shared" si="17"/>
        <v>1.7452406437283512E-2</v>
      </c>
      <c r="AP65" s="78">
        <f t="shared" si="34"/>
        <v>89.000152273922495</v>
      </c>
      <c r="AQ65" s="11"/>
      <c r="AR65" s="11"/>
      <c r="AS65" s="11"/>
      <c r="AT65" s="33">
        <f t="shared" si="58"/>
        <v>1</v>
      </c>
      <c r="AU65" s="33">
        <f t="shared" si="59"/>
        <v>0</v>
      </c>
      <c r="AV65" s="33">
        <f t="shared" si="60"/>
        <v>0</v>
      </c>
      <c r="AW65" s="34">
        <f t="shared" si="61"/>
        <v>-1.7449748351250485E-2</v>
      </c>
      <c r="AX65" s="34">
        <f t="shared" si="62"/>
        <v>-3.0458649045213493E-4</v>
      </c>
      <c r="AY65" s="34">
        <f t="shared" si="63"/>
        <v>0.99984769515639127</v>
      </c>
      <c r="AZ65" s="34">
        <f t="shared" si="64"/>
        <v>-1.7449748351250485E-2</v>
      </c>
      <c r="BA65" s="34">
        <f t="shared" si="65"/>
        <v>1</v>
      </c>
      <c r="BB65" s="34">
        <f t="shared" si="66"/>
        <v>1</v>
      </c>
      <c r="BC65" s="34">
        <f t="shared" si="38"/>
        <v>-1.7449748351250485E-2</v>
      </c>
      <c r="BD65" s="31">
        <f t="shared" si="39"/>
        <v>-0.99984767969313781</v>
      </c>
      <c r="BE65" s="11"/>
      <c r="BF65" s="11"/>
      <c r="BG65" s="11"/>
      <c r="BH65" s="11"/>
      <c r="BI65" s="11"/>
      <c r="BJ65" s="11"/>
      <c r="BK65" s="11"/>
    </row>
    <row r="66" spans="2:63" ht="18.75" thickBot="1">
      <c r="B66" s="141">
        <v>60</v>
      </c>
      <c r="C66" s="50">
        <v>1</v>
      </c>
      <c r="D66" s="50">
        <v>1</v>
      </c>
      <c r="E66" s="133" t="s">
        <v>7</v>
      </c>
      <c r="F66" s="143"/>
      <c r="G66" s="51">
        <v>0</v>
      </c>
      <c r="H66" s="51">
        <v>0</v>
      </c>
      <c r="I66" s="47">
        <f t="shared" si="24"/>
        <v>0.99984767969313781</v>
      </c>
      <c r="J66" s="49">
        <f t="shared" si="25"/>
        <v>0</v>
      </c>
      <c r="K66" s="118" t="str">
        <f t="shared" si="26"/>
        <v>I</v>
      </c>
      <c r="L66" s="123"/>
      <c r="M66" s="10">
        <v>0</v>
      </c>
      <c r="N66" s="136" t="s">
        <v>34</v>
      </c>
      <c r="O66" s="7">
        <f t="shared" si="40"/>
        <v>0</v>
      </c>
      <c r="P66" s="8">
        <f t="shared" si="41"/>
        <v>91</v>
      </c>
      <c r="Q66" s="40">
        <f t="shared" si="42"/>
        <v>91</v>
      </c>
      <c r="R66" s="41">
        <f t="shared" si="43"/>
        <v>0</v>
      </c>
      <c r="S66" s="127" t="str">
        <f t="shared" si="28"/>
        <v>N</v>
      </c>
      <c r="T66" s="131"/>
      <c r="U66" s="114">
        <v>0</v>
      </c>
      <c r="V66" s="74">
        <f t="shared" si="44"/>
        <v>0.99984772607724903</v>
      </c>
      <c r="W66" s="79">
        <f t="shared" si="29"/>
        <v>89.000152273922495</v>
      </c>
      <c r="X66" s="71" t="str">
        <f t="shared" si="30"/>
        <v>I</v>
      </c>
      <c r="Y66" s="9" t="str">
        <f t="shared" si="45"/>
        <v>I</v>
      </c>
      <c r="Z66" s="9" t="b">
        <f t="shared" si="46"/>
        <v>0</v>
      </c>
      <c r="AA66" s="9" t="b">
        <f t="shared" si="47"/>
        <v>0</v>
      </c>
      <c r="AB66" s="14" t="str">
        <f t="shared" si="31"/>
        <v>NÃO</v>
      </c>
      <c r="AC66" s="25" t="str">
        <f t="shared" si="48"/>
        <v>N</v>
      </c>
      <c r="AD66" s="14" t="b">
        <f t="shared" si="49"/>
        <v>0</v>
      </c>
      <c r="AE66" s="14" t="b">
        <f t="shared" si="50"/>
        <v>0</v>
      </c>
      <c r="AF66" s="26" t="str">
        <f t="shared" si="32"/>
        <v>NÃO</v>
      </c>
      <c r="AG66" s="25" t="str">
        <f t="shared" si="51"/>
        <v>I</v>
      </c>
      <c r="AH66" s="14" t="str">
        <f t="shared" si="52"/>
        <v>I</v>
      </c>
      <c r="AI66" s="14" t="b">
        <f t="shared" si="53"/>
        <v>0</v>
      </c>
      <c r="AJ66" s="26" t="str">
        <f t="shared" si="54"/>
        <v>NÃO</v>
      </c>
      <c r="AK66" s="14">
        <f t="shared" si="55"/>
        <v>0</v>
      </c>
      <c r="AL66" s="14">
        <f t="shared" si="56"/>
        <v>1.7452406437283512E-2</v>
      </c>
      <c r="AM66" s="24">
        <f t="shared" si="33"/>
        <v>0</v>
      </c>
      <c r="AN66" s="14">
        <f t="shared" si="57"/>
        <v>1.7449749160682683E-2</v>
      </c>
      <c r="AO66" s="14">
        <f t="shared" si="17"/>
        <v>1.7452406437283512E-2</v>
      </c>
      <c r="AP66" s="78">
        <f t="shared" si="34"/>
        <v>89.000152273922495</v>
      </c>
      <c r="AQ66" s="11"/>
      <c r="AR66" s="11"/>
      <c r="AS66" s="11"/>
      <c r="AT66" s="33">
        <f t="shared" si="58"/>
        <v>1</v>
      </c>
      <c r="AU66" s="33">
        <f t="shared" si="59"/>
        <v>0</v>
      </c>
      <c r="AV66" s="33">
        <f t="shared" si="60"/>
        <v>0</v>
      </c>
      <c r="AW66" s="34">
        <f t="shared" si="61"/>
        <v>-1.7449748351250485E-2</v>
      </c>
      <c r="AX66" s="34">
        <f t="shared" si="62"/>
        <v>-3.0458649045213493E-4</v>
      </c>
      <c r="AY66" s="34">
        <f t="shared" si="63"/>
        <v>0.99984769515639127</v>
      </c>
      <c r="AZ66" s="34">
        <f t="shared" si="64"/>
        <v>-1.7449748351250485E-2</v>
      </c>
      <c r="BA66" s="34">
        <f t="shared" si="65"/>
        <v>1</v>
      </c>
      <c r="BB66" s="34">
        <f t="shared" si="66"/>
        <v>1</v>
      </c>
      <c r="BC66" s="34">
        <f t="shared" si="38"/>
        <v>-1.7449748351250485E-2</v>
      </c>
      <c r="BD66" s="31">
        <f t="shared" si="39"/>
        <v>-0.99984767969313781</v>
      </c>
      <c r="BE66" s="11"/>
      <c r="BF66" s="11"/>
      <c r="BG66" s="11"/>
      <c r="BH66" s="11"/>
      <c r="BI66" s="11"/>
      <c r="BJ66" s="11"/>
      <c r="BK66" s="11"/>
    </row>
    <row r="67" spans="2:63" ht="18.75" thickBot="1">
      <c r="B67" s="141">
        <v>61</v>
      </c>
      <c r="C67" s="50">
        <v>1</v>
      </c>
      <c r="D67" s="50">
        <v>1</v>
      </c>
      <c r="E67" s="133" t="s">
        <v>7</v>
      </c>
      <c r="F67" s="143"/>
      <c r="G67" s="51">
        <v>0</v>
      </c>
      <c r="H67" s="51">
        <v>0</v>
      </c>
      <c r="I67" s="47">
        <f t="shared" si="24"/>
        <v>0.99984767969313781</v>
      </c>
      <c r="J67" s="49">
        <f t="shared" si="25"/>
        <v>0</v>
      </c>
      <c r="K67" s="118" t="str">
        <f t="shared" si="26"/>
        <v>I</v>
      </c>
      <c r="L67" s="123"/>
      <c r="M67" s="10">
        <v>0</v>
      </c>
      <c r="N67" s="136" t="s">
        <v>34</v>
      </c>
      <c r="O67" s="7">
        <f t="shared" si="40"/>
        <v>0</v>
      </c>
      <c r="P67" s="8">
        <f t="shared" si="41"/>
        <v>91</v>
      </c>
      <c r="Q67" s="40">
        <f t="shared" si="42"/>
        <v>91</v>
      </c>
      <c r="R67" s="41">
        <f t="shared" si="43"/>
        <v>0</v>
      </c>
      <c r="S67" s="127" t="str">
        <f t="shared" si="28"/>
        <v>N</v>
      </c>
      <c r="T67" s="131"/>
      <c r="U67" s="114">
        <v>0</v>
      </c>
      <c r="V67" s="74">
        <f t="shared" si="44"/>
        <v>0.99984772607724903</v>
      </c>
      <c r="W67" s="79">
        <f t="shared" si="29"/>
        <v>89.000152273922495</v>
      </c>
      <c r="X67" s="71" t="str">
        <f t="shared" si="30"/>
        <v>I</v>
      </c>
      <c r="Y67" s="9" t="str">
        <f t="shared" si="45"/>
        <v>I</v>
      </c>
      <c r="Z67" s="9" t="b">
        <f t="shared" si="46"/>
        <v>0</v>
      </c>
      <c r="AA67" s="9" t="b">
        <f t="shared" si="47"/>
        <v>0</v>
      </c>
      <c r="AB67" s="14" t="str">
        <f t="shared" si="31"/>
        <v>NÃO</v>
      </c>
      <c r="AC67" s="25" t="str">
        <f t="shared" si="48"/>
        <v>N</v>
      </c>
      <c r="AD67" s="14" t="b">
        <f t="shared" si="49"/>
        <v>0</v>
      </c>
      <c r="AE67" s="14" t="b">
        <f t="shared" si="50"/>
        <v>0</v>
      </c>
      <c r="AF67" s="26" t="str">
        <f t="shared" si="32"/>
        <v>NÃO</v>
      </c>
      <c r="AG67" s="25" t="str">
        <f t="shared" si="51"/>
        <v>I</v>
      </c>
      <c r="AH67" s="14" t="str">
        <f t="shared" si="52"/>
        <v>I</v>
      </c>
      <c r="AI67" s="14" t="b">
        <f t="shared" si="53"/>
        <v>0</v>
      </c>
      <c r="AJ67" s="26" t="str">
        <f t="shared" si="54"/>
        <v>NÃO</v>
      </c>
      <c r="AK67" s="14">
        <f t="shared" si="55"/>
        <v>0</v>
      </c>
      <c r="AL67" s="14">
        <f t="shared" si="56"/>
        <v>1.7452406437283512E-2</v>
      </c>
      <c r="AM67" s="24">
        <f t="shared" si="33"/>
        <v>0</v>
      </c>
      <c r="AN67" s="14">
        <f t="shared" si="57"/>
        <v>1.7449749160682683E-2</v>
      </c>
      <c r="AO67" s="14">
        <f t="shared" si="17"/>
        <v>1.7452406437283512E-2</v>
      </c>
      <c r="AP67" s="78">
        <f t="shared" si="34"/>
        <v>89.000152273922495</v>
      </c>
      <c r="AQ67" s="11"/>
      <c r="AR67" s="11"/>
      <c r="AS67" s="11"/>
      <c r="AT67" s="33">
        <f t="shared" si="58"/>
        <v>1</v>
      </c>
      <c r="AU67" s="33">
        <f t="shared" si="59"/>
        <v>0</v>
      </c>
      <c r="AV67" s="33">
        <f t="shared" si="60"/>
        <v>0</v>
      </c>
      <c r="AW67" s="34">
        <f t="shared" si="61"/>
        <v>-1.7449748351250485E-2</v>
      </c>
      <c r="AX67" s="34">
        <f t="shared" si="62"/>
        <v>-3.0458649045213493E-4</v>
      </c>
      <c r="AY67" s="34">
        <f t="shared" si="63"/>
        <v>0.99984769515639127</v>
      </c>
      <c r="AZ67" s="34">
        <f t="shared" si="64"/>
        <v>-1.7449748351250485E-2</v>
      </c>
      <c r="BA67" s="34">
        <f t="shared" si="65"/>
        <v>1</v>
      </c>
      <c r="BB67" s="34">
        <f t="shared" si="66"/>
        <v>1</v>
      </c>
      <c r="BC67" s="34">
        <f t="shared" si="38"/>
        <v>-1.7449748351250485E-2</v>
      </c>
      <c r="BD67" s="31">
        <f t="shared" si="39"/>
        <v>-0.99984767969313781</v>
      </c>
      <c r="BE67" s="11"/>
      <c r="BF67" s="11"/>
      <c r="BG67" s="11"/>
      <c r="BH67" s="11"/>
      <c r="BI67" s="11"/>
      <c r="BJ67" s="11"/>
      <c r="BK67" s="11"/>
    </row>
    <row r="68" spans="2:63" ht="18.75" thickBot="1">
      <c r="B68" s="141">
        <v>62</v>
      </c>
      <c r="C68" s="50">
        <v>1</v>
      </c>
      <c r="D68" s="50">
        <v>1</v>
      </c>
      <c r="E68" s="133" t="s">
        <v>7</v>
      </c>
      <c r="F68" s="143"/>
      <c r="G68" s="51">
        <v>0</v>
      </c>
      <c r="H68" s="51">
        <v>0</v>
      </c>
      <c r="I68" s="47">
        <f t="shared" si="24"/>
        <v>0.99984767969313781</v>
      </c>
      <c r="J68" s="49">
        <f t="shared" si="25"/>
        <v>0</v>
      </c>
      <c r="K68" s="118" t="str">
        <f t="shared" si="26"/>
        <v>I</v>
      </c>
      <c r="L68" s="123"/>
      <c r="M68" s="10">
        <v>0</v>
      </c>
      <c r="N68" s="136" t="s">
        <v>34</v>
      </c>
      <c r="O68" s="7">
        <f t="shared" si="40"/>
        <v>0</v>
      </c>
      <c r="P68" s="8">
        <f t="shared" si="41"/>
        <v>91</v>
      </c>
      <c r="Q68" s="40">
        <f t="shared" si="42"/>
        <v>91</v>
      </c>
      <c r="R68" s="41">
        <f t="shared" si="43"/>
        <v>0</v>
      </c>
      <c r="S68" s="127" t="str">
        <f t="shared" si="28"/>
        <v>N</v>
      </c>
      <c r="T68" s="131"/>
      <c r="U68" s="114">
        <v>0</v>
      </c>
      <c r="V68" s="74">
        <f t="shared" si="44"/>
        <v>0.99984772607724903</v>
      </c>
      <c r="W68" s="79">
        <f t="shared" si="29"/>
        <v>89.000152273922495</v>
      </c>
      <c r="X68" s="71" t="str">
        <f t="shared" si="30"/>
        <v>I</v>
      </c>
      <c r="Y68" s="9" t="str">
        <f t="shared" si="45"/>
        <v>I</v>
      </c>
      <c r="Z68" s="9" t="b">
        <f t="shared" si="46"/>
        <v>0</v>
      </c>
      <c r="AA68" s="9" t="b">
        <f t="shared" si="47"/>
        <v>0</v>
      </c>
      <c r="AB68" s="14" t="str">
        <f t="shared" si="31"/>
        <v>NÃO</v>
      </c>
      <c r="AC68" s="25" t="str">
        <f t="shared" si="48"/>
        <v>N</v>
      </c>
      <c r="AD68" s="14" t="b">
        <f t="shared" si="49"/>
        <v>0</v>
      </c>
      <c r="AE68" s="14" t="b">
        <f t="shared" si="50"/>
        <v>0</v>
      </c>
      <c r="AF68" s="26" t="str">
        <f t="shared" si="32"/>
        <v>NÃO</v>
      </c>
      <c r="AG68" s="25" t="str">
        <f t="shared" si="51"/>
        <v>I</v>
      </c>
      <c r="AH68" s="14" t="str">
        <f t="shared" si="52"/>
        <v>I</v>
      </c>
      <c r="AI68" s="14" t="b">
        <f t="shared" si="53"/>
        <v>0</v>
      </c>
      <c r="AJ68" s="26" t="str">
        <f t="shared" si="54"/>
        <v>NÃO</v>
      </c>
      <c r="AK68" s="14">
        <f t="shared" si="55"/>
        <v>0</v>
      </c>
      <c r="AL68" s="14">
        <f t="shared" si="56"/>
        <v>1.7452406437283512E-2</v>
      </c>
      <c r="AM68" s="24">
        <f t="shared" si="33"/>
        <v>0</v>
      </c>
      <c r="AN68" s="14">
        <f t="shared" si="57"/>
        <v>1.7449749160682683E-2</v>
      </c>
      <c r="AO68" s="14">
        <f t="shared" si="17"/>
        <v>1.7452406437283512E-2</v>
      </c>
      <c r="AP68" s="78">
        <f t="shared" si="34"/>
        <v>89.000152273922495</v>
      </c>
      <c r="AQ68" s="11"/>
      <c r="AR68" s="11"/>
      <c r="AS68" s="11"/>
      <c r="AT68" s="33">
        <f t="shared" si="58"/>
        <v>1</v>
      </c>
      <c r="AU68" s="33">
        <f t="shared" si="59"/>
        <v>0</v>
      </c>
      <c r="AV68" s="33">
        <f t="shared" si="60"/>
        <v>0</v>
      </c>
      <c r="AW68" s="34">
        <f t="shared" si="61"/>
        <v>-1.7449748351250485E-2</v>
      </c>
      <c r="AX68" s="34">
        <f t="shared" si="62"/>
        <v>-3.0458649045213493E-4</v>
      </c>
      <c r="AY68" s="34">
        <f t="shared" si="63"/>
        <v>0.99984769515639127</v>
      </c>
      <c r="AZ68" s="34">
        <f t="shared" si="64"/>
        <v>-1.7449748351250485E-2</v>
      </c>
      <c r="BA68" s="34">
        <f t="shared" si="65"/>
        <v>1</v>
      </c>
      <c r="BB68" s="34">
        <f t="shared" si="66"/>
        <v>1</v>
      </c>
      <c r="BC68" s="34">
        <f t="shared" si="38"/>
        <v>-1.7449748351250485E-2</v>
      </c>
      <c r="BD68" s="31">
        <f t="shared" si="39"/>
        <v>-0.99984767969313781</v>
      </c>
      <c r="BE68" s="11"/>
      <c r="BF68" s="11"/>
      <c r="BG68" s="11"/>
      <c r="BH68" s="11"/>
      <c r="BI68" s="11"/>
      <c r="BJ68" s="11"/>
      <c r="BK68" s="11"/>
    </row>
    <row r="69" spans="2:63" ht="18.75" thickBot="1">
      <c r="B69" s="141">
        <v>63</v>
      </c>
      <c r="C69" s="50">
        <v>1</v>
      </c>
      <c r="D69" s="50">
        <v>1</v>
      </c>
      <c r="E69" s="133" t="s">
        <v>7</v>
      </c>
      <c r="F69" s="143"/>
      <c r="G69" s="51">
        <v>0</v>
      </c>
      <c r="H69" s="51">
        <v>0</v>
      </c>
      <c r="I69" s="47">
        <f t="shared" si="24"/>
        <v>0.99984767969313781</v>
      </c>
      <c r="J69" s="49">
        <f t="shared" si="25"/>
        <v>0</v>
      </c>
      <c r="K69" s="118" t="str">
        <f t="shared" si="26"/>
        <v>I</v>
      </c>
      <c r="L69" s="123"/>
      <c r="M69" s="10">
        <v>0</v>
      </c>
      <c r="N69" s="136" t="s">
        <v>34</v>
      </c>
      <c r="O69" s="7">
        <f t="shared" si="40"/>
        <v>0</v>
      </c>
      <c r="P69" s="8">
        <f t="shared" si="41"/>
        <v>91</v>
      </c>
      <c r="Q69" s="40">
        <f t="shared" si="42"/>
        <v>91</v>
      </c>
      <c r="R69" s="41">
        <f t="shared" si="43"/>
        <v>0</v>
      </c>
      <c r="S69" s="127" t="str">
        <f t="shared" si="28"/>
        <v>N</v>
      </c>
      <c r="T69" s="131"/>
      <c r="U69" s="114">
        <v>0</v>
      </c>
      <c r="V69" s="74">
        <f t="shared" si="44"/>
        <v>0.99984772607724903</v>
      </c>
      <c r="W69" s="79">
        <f t="shared" si="29"/>
        <v>89.000152273922495</v>
      </c>
      <c r="X69" s="71" t="str">
        <f t="shared" si="30"/>
        <v>I</v>
      </c>
      <c r="Y69" s="9" t="str">
        <f t="shared" si="45"/>
        <v>I</v>
      </c>
      <c r="Z69" s="9" t="b">
        <f t="shared" si="46"/>
        <v>0</v>
      </c>
      <c r="AA69" s="9" t="b">
        <f t="shared" si="47"/>
        <v>0</v>
      </c>
      <c r="AB69" s="14" t="str">
        <f t="shared" si="31"/>
        <v>NÃO</v>
      </c>
      <c r="AC69" s="25" t="str">
        <f t="shared" si="48"/>
        <v>N</v>
      </c>
      <c r="AD69" s="14" t="b">
        <f t="shared" si="49"/>
        <v>0</v>
      </c>
      <c r="AE69" s="14" t="b">
        <f t="shared" si="50"/>
        <v>0</v>
      </c>
      <c r="AF69" s="26" t="str">
        <f t="shared" si="32"/>
        <v>NÃO</v>
      </c>
      <c r="AG69" s="25" t="str">
        <f t="shared" si="51"/>
        <v>I</v>
      </c>
      <c r="AH69" s="14" t="str">
        <f t="shared" si="52"/>
        <v>I</v>
      </c>
      <c r="AI69" s="14" t="b">
        <f t="shared" si="53"/>
        <v>0</v>
      </c>
      <c r="AJ69" s="26" t="str">
        <f t="shared" si="54"/>
        <v>NÃO</v>
      </c>
      <c r="AK69" s="14">
        <f t="shared" si="55"/>
        <v>0</v>
      </c>
      <c r="AL69" s="14">
        <f t="shared" si="56"/>
        <v>1.7452406437283512E-2</v>
      </c>
      <c r="AM69" s="24">
        <f t="shared" si="33"/>
        <v>0</v>
      </c>
      <c r="AN69" s="14">
        <f t="shared" si="57"/>
        <v>1.7449749160682683E-2</v>
      </c>
      <c r="AO69" s="14">
        <f t="shared" si="17"/>
        <v>1.7452406437283512E-2</v>
      </c>
      <c r="AP69" s="78">
        <f t="shared" si="34"/>
        <v>89.000152273922495</v>
      </c>
      <c r="AQ69" s="11"/>
      <c r="AR69" s="11"/>
      <c r="AS69" s="11"/>
      <c r="AT69" s="33">
        <f t="shared" si="58"/>
        <v>1</v>
      </c>
      <c r="AU69" s="33">
        <f t="shared" si="59"/>
        <v>0</v>
      </c>
      <c r="AV69" s="33">
        <f t="shared" si="60"/>
        <v>0</v>
      </c>
      <c r="AW69" s="34">
        <f t="shared" si="61"/>
        <v>-1.7449748351250485E-2</v>
      </c>
      <c r="AX69" s="34">
        <f t="shared" si="62"/>
        <v>-3.0458649045213493E-4</v>
      </c>
      <c r="AY69" s="34">
        <f t="shared" si="63"/>
        <v>0.99984769515639127</v>
      </c>
      <c r="AZ69" s="34">
        <f t="shared" si="64"/>
        <v>-1.7449748351250485E-2</v>
      </c>
      <c r="BA69" s="34">
        <f t="shared" si="65"/>
        <v>1</v>
      </c>
      <c r="BB69" s="34">
        <f t="shared" si="66"/>
        <v>1</v>
      </c>
      <c r="BC69" s="34">
        <f t="shared" si="38"/>
        <v>-1.7449748351250485E-2</v>
      </c>
      <c r="BD69" s="31">
        <f t="shared" si="39"/>
        <v>-0.99984767969313781</v>
      </c>
      <c r="BE69" s="11"/>
      <c r="BF69" s="11"/>
      <c r="BG69" s="11"/>
      <c r="BH69" s="11"/>
      <c r="BI69" s="11"/>
      <c r="BJ69" s="11"/>
      <c r="BK69" s="11"/>
    </row>
    <row r="70" spans="2:63" ht="18.75" thickBot="1">
      <c r="B70" s="141">
        <v>64</v>
      </c>
      <c r="C70" s="50">
        <v>1</v>
      </c>
      <c r="D70" s="50">
        <v>1</v>
      </c>
      <c r="E70" s="133" t="s">
        <v>7</v>
      </c>
      <c r="F70" s="143"/>
      <c r="G70" s="51">
        <v>0</v>
      </c>
      <c r="H70" s="51">
        <v>0</v>
      </c>
      <c r="I70" s="47">
        <f t="shared" si="24"/>
        <v>0.99984767969313781</v>
      </c>
      <c r="J70" s="49">
        <f t="shared" si="25"/>
        <v>0</v>
      </c>
      <c r="K70" s="118" t="str">
        <f t="shared" si="26"/>
        <v>I</v>
      </c>
      <c r="L70" s="123"/>
      <c r="M70" s="10">
        <v>0</v>
      </c>
      <c r="N70" s="136" t="s">
        <v>34</v>
      </c>
      <c r="O70" s="7">
        <f t="shared" si="40"/>
        <v>0</v>
      </c>
      <c r="P70" s="8">
        <f t="shared" si="41"/>
        <v>91</v>
      </c>
      <c r="Q70" s="40">
        <f t="shared" si="42"/>
        <v>91</v>
      </c>
      <c r="R70" s="41">
        <f t="shared" si="43"/>
        <v>0</v>
      </c>
      <c r="S70" s="127" t="str">
        <f t="shared" si="28"/>
        <v>N</v>
      </c>
      <c r="T70" s="131"/>
      <c r="U70" s="114">
        <v>0</v>
      </c>
      <c r="V70" s="74">
        <f t="shared" si="44"/>
        <v>0.99984772607724903</v>
      </c>
      <c r="W70" s="79">
        <f t="shared" si="29"/>
        <v>89.000152273922495</v>
      </c>
      <c r="X70" s="71" t="str">
        <f t="shared" si="30"/>
        <v>I</v>
      </c>
      <c r="Y70" s="9" t="str">
        <f t="shared" si="45"/>
        <v>I</v>
      </c>
      <c r="Z70" s="9" t="b">
        <f t="shared" si="46"/>
        <v>0</v>
      </c>
      <c r="AA70" s="9" t="b">
        <f t="shared" si="47"/>
        <v>0</v>
      </c>
      <c r="AB70" s="14" t="str">
        <f t="shared" si="31"/>
        <v>NÃO</v>
      </c>
      <c r="AC70" s="25" t="str">
        <f t="shared" si="48"/>
        <v>N</v>
      </c>
      <c r="AD70" s="14" t="b">
        <f t="shared" si="49"/>
        <v>0</v>
      </c>
      <c r="AE70" s="14" t="b">
        <f t="shared" si="50"/>
        <v>0</v>
      </c>
      <c r="AF70" s="26" t="str">
        <f t="shared" si="32"/>
        <v>NÃO</v>
      </c>
      <c r="AG70" s="25" t="str">
        <f t="shared" si="51"/>
        <v>I</v>
      </c>
      <c r="AH70" s="14" t="str">
        <f t="shared" si="52"/>
        <v>I</v>
      </c>
      <c r="AI70" s="14" t="b">
        <f t="shared" si="53"/>
        <v>0</v>
      </c>
      <c r="AJ70" s="26" t="str">
        <f t="shared" si="54"/>
        <v>NÃO</v>
      </c>
      <c r="AK70" s="14">
        <f t="shared" si="55"/>
        <v>0</v>
      </c>
      <c r="AL70" s="14">
        <f t="shared" si="56"/>
        <v>1.7452406437283512E-2</v>
      </c>
      <c r="AM70" s="24">
        <f t="shared" si="33"/>
        <v>0</v>
      </c>
      <c r="AN70" s="14">
        <f t="shared" si="57"/>
        <v>1.7449749160682683E-2</v>
      </c>
      <c r="AO70" s="14">
        <f t="shared" si="17"/>
        <v>1.7452406437283512E-2</v>
      </c>
      <c r="AP70" s="78">
        <f t="shared" si="34"/>
        <v>89.000152273922495</v>
      </c>
      <c r="AQ70" s="11"/>
      <c r="AR70" s="11"/>
      <c r="AS70" s="11"/>
      <c r="AT70" s="33">
        <f t="shared" si="58"/>
        <v>1</v>
      </c>
      <c r="AU70" s="33">
        <f t="shared" si="59"/>
        <v>0</v>
      </c>
      <c r="AV70" s="33">
        <f t="shared" si="60"/>
        <v>0</v>
      </c>
      <c r="AW70" s="34">
        <f t="shared" si="61"/>
        <v>-1.7449748351250485E-2</v>
      </c>
      <c r="AX70" s="34">
        <f t="shared" si="62"/>
        <v>-3.0458649045213493E-4</v>
      </c>
      <c r="AY70" s="34">
        <f t="shared" si="63"/>
        <v>0.99984769515639127</v>
      </c>
      <c r="AZ70" s="34">
        <f t="shared" si="64"/>
        <v>-1.7449748351250485E-2</v>
      </c>
      <c r="BA70" s="34">
        <f t="shared" si="65"/>
        <v>1</v>
      </c>
      <c r="BB70" s="34">
        <f t="shared" si="66"/>
        <v>1</v>
      </c>
      <c r="BC70" s="34">
        <f t="shared" si="38"/>
        <v>-1.7449748351250485E-2</v>
      </c>
      <c r="BD70" s="31">
        <f t="shared" si="39"/>
        <v>-0.99984767969313781</v>
      </c>
      <c r="BE70" s="11"/>
      <c r="BF70" s="11"/>
      <c r="BG70" s="11"/>
      <c r="BH70" s="11"/>
      <c r="BI70" s="11"/>
      <c r="BJ70" s="11"/>
      <c r="BK70" s="11"/>
    </row>
    <row r="71" spans="2:63" ht="18.75" thickBot="1">
      <c r="B71" s="141">
        <v>65</v>
      </c>
      <c r="C71" s="50">
        <v>1</v>
      </c>
      <c r="D71" s="50">
        <v>1</v>
      </c>
      <c r="E71" s="133" t="s">
        <v>7</v>
      </c>
      <c r="F71" s="143"/>
      <c r="G71" s="51">
        <v>0</v>
      </c>
      <c r="H71" s="51">
        <v>0</v>
      </c>
      <c r="I71" s="47">
        <f t="shared" si="24"/>
        <v>0.99984767969313781</v>
      </c>
      <c r="J71" s="49">
        <f t="shared" si="25"/>
        <v>0</v>
      </c>
      <c r="K71" s="118" t="str">
        <f t="shared" si="26"/>
        <v>I</v>
      </c>
      <c r="L71" s="123"/>
      <c r="M71" s="10">
        <v>0</v>
      </c>
      <c r="N71" s="136" t="s">
        <v>34</v>
      </c>
      <c r="O71" s="7">
        <f t="shared" ref="O71:O106" si="67">ATAN(TAN(Rk*PI()/180)*COS(D*PI()/180))*180/PI()</f>
        <v>0</v>
      </c>
      <c r="P71" s="8">
        <f t="shared" ref="P71:P106" si="68">IF(AND(Cm="R",DD&gt;=270),(DD+90-AzC),IF(AND(Cm="R",DD&lt;=90),(DD+90-AzC),IF(AND(Cm="L",DD&gt;90,DD&lt;270),(DD+90-AzC),(DD-90+AzC))))</f>
        <v>91</v>
      </c>
      <c r="Q71" s="40">
        <f t="shared" ref="Q71:Q106" si="69">IF(AND(D=0),"Dip=0???",IF(AND(D=90,Rk=90),(D),IF(AND(Az&gt;360),(Az-360),IF(AND(Az&lt;0),(Az+360),Az))))</f>
        <v>91</v>
      </c>
      <c r="R71" s="41">
        <f t="shared" ref="R71:R106" si="70">ATAN(TAN(D*PI()/180)*SIN(AzC*PI()/180))*180/PI()</f>
        <v>0</v>
      </c>
      <c r="S71" s="127" t="str">
        <f t="shared" si="28"/>
        <v>N</v>
      </c>
      <c r="T71" s="131"/>
      <c r="U71" s="114">
        <v>0</v>
      </c>
      <c r="V71" s="74">
        <f t="shared" ref="V71:V106" si="71">DEGREES(ATAN(TAN(D*PI()/180)*SIN((90-(DD-Te))*PI()/180)))</f>
        <v>0.99984772607724903</v>
      </c>
      <c r="W71" s="79">
        <f t="shared" si="29"/>
        <v>89.000152273922495</v>
      </c>
      <c r="X71" s="71" t="str">
        <f t="shared" si="30"/>
        <v>I</v>
      </c>
      <c r="Y71" s="9" t="str">
        <f t="shared" ref="Y71:Y106" si="72">IF(AND(D&lt;=35,RJ="I"),("I"),IF(AND(D&lt;=35,RJ="N"),("N"),IF(AND(DD&gt;=90,DD&lt;=270,T&gt;DD,D&lt;=35,RJ="S"),("I"),IF(AND(DD&gt;=90,DD&lt;=270,T&gt;DD,D&lt;=35,RJ="D"),("N"),IF(AND(DD&gt;=90,DD&lt;=270,T&lt;DD,D&lt;=35,RJ="S"),("N"),IF(AND(DD&gt;=90,DD&lt;=270,T&lt;DD,D&lt;=35,RJ="D"),("I"),IF(AND(DD&lt;90,T&lt;180,T&gt;DD,D&lt;=35,RJ="D"),("N"),IF(AND(DD&lt;90,T&lt;180,T&gt;DD,D&lt;=35,RJ="S"),("I"),IF(AND(DD&lt;90,T&lt;DD,D&lt;=35,RJ="S"),("N"),IF(AND(DD&lt;90,T&lt;DD,D&lt;=35,RJ="D"),("I"),IF(AND(DD&lt;90,T&gt;270,D&lt;=35,RJ="S"),("N"),IF(AND(DD&lt;90,T&gt;270,D&lt;=35,RJ="D"),("I"),IF(AND(DD&gt;270,T&lt;90,D&lt;=35,RJ="D"),("N"),IF(AND(DD&gt;270,T&lt;90,D&lt;=35,RJ="S"),("I"),IF(AND(DD&gt;270,T&gt;DD,D&lt;=35,RJ="D"),("N"),IF(AND(DD&gt;270,T&gt;DD,D&lt;=35,RJ="S"),("I"),IF(AND(DD&gt;270,T&lt;DD,T&gt;180,D&lt;=35,RJ="D"),("I"),IF(AND(DD&gt;270,T&lt;DD,T&gt;180,D&lt;=35,RJ="S"),("N")))))))))))))))))))</f>
        <v>I</v>
      </c>
      <c r="Z71" s="9" t="b">
        <f t="shared" ref="Z71:Z106" si="73">IF(AND(Pg&gt;=D*0.3,RJ="I"),("I"),IF(AND(Pg&gt;=D*0.3,RJ="N"),("N"),IF(AND(DD&gt;=90,DD&lt;=270,T&gt;DD,Pg&gt;=D*0.3,RJ="S"),("I"),IF(AND(DD&gt;=90,DD&lt;=270,T&gt;DD,Pg&gt;=D*0.3,RJ="D"),("N"),IF(AND(DD&gt;=90,DD&lt;=270,T&lt;DD,Pg&gt;=D*0.3,RJ="S"),("N"),IF(AND(DD&gt;=90,DD&lt;=270,T&lt;DD,Pg&gt;=D*0.3,RJ="D"),("I"),IF(AND(DD&lt;90,T&lt;180,T&gt;DD,Pg&gt;=D*0.3,RJ="D"),("N"),IF(AND(DD&lt;90,T&lt;180,T&gt;DD,Pg&gt;=D*0.3,RJ="S"),("I"),IF(AND(DD&lt;90,T&lt;DD,Pg&gt;=D*0.3,RJ="D"),("I"),IF(AND(DD&lt;90,T&lt;DD,Pg&gt;=D*0.3,RJ="S"),("N"),IF(AND(DD&lt;90,T&gt;270,Pg&gt;=D*0.3,RJ="D"),("I"),IF(AND(DD&lt;90,T&gt;270,Pg&gt;=D*0.3,RJ="S"),("N"),IF(AND(DD&gt;270,T&lt;90,Pg&gt;=D*0.3,RJ="D"),("N"),IF(AND(DD&gt;270,T&lt;90,Pg&gt;=D*0.3,RJ="S"),("I"),IF(AND(DD&gt;270,T&gt;DD,Pg&gt;=D*0.3,RJ="D"),("N"),IF(AND(DD&gt;270,T&gt;DD,Pg&gt;=D*0.3,RJ="S"),("I"),IF(AND(DD&gt;270,T&lt;DD,T&gt;180,Pg&gt;=D*0.3,RJ="D"),("I"),IF(AND(DD&gt;270,T&lt;DD,T&gt;180,Pg&gt;=D*0.3,RJ="S"),("N")))))))))))))))))))</f>
        <v>0</v>
      </c>
      <c r="AA71" s="9" t="b">
        <f t="shared" ref="AA71:AA106" si="74">IF(AND(D&gt;35,Pg&lt;D*0.3,RJ="S"),("S"),IF(AND(D&gt;35,Pg&lt;D*0.3,RJ="D"),("D"),IF(AND(DD&gt;=90,DD&lt;=270,T&gt;DD,D&gt;35,Pg&lt;D*0.3,RJ="I"),("S"),IF(AND(DD&gt;=90,DD&lt;=270,T&gt;DD,D&gt;35,Pg&lt;D*0.3,RJ="N"),("D"),IF(AND(DD&gt;=90,DD&lt;=270,T&lt;DD,D&gt;35,Pg&lt;D*0.3,RJ="I"),("D"),IF(AND(DD&gt;=90,DD&lt;=270,T&lt;DD,D&gt;35,Pg&lt;D*0.3,RJ="N"),("S"),IF(AND(DD&lt;90,T&gt;DD,T&lt;180,D&gt;35,Pg&lt;D*0.3,RJ="I"),("S"),IF(AND(DD&lt;90,T&gt;DD,T&lt;180,D&gt;35,Pg&lt;D*0.3,RJ="N"),("D"),IF(AND(DD&lt;90,T&lt;DD,D&gt;35,Pg&lt;D*0.3,RJ="I"),("D"),IF(AND(DD&lt;90,T&lt;DD,D&gt;35,Pg&lt;D*0.3,RJ="N"),("S"),IF(AND(DD&lt;90,T&gt;270,D&gt;35,Pg&lt;D*0.3,RJ="I"),("D"),IF(AND(DD&lt;90,T&gt;270,D&gt;35,Pg&lt;D*0.3,RJ="N"),("S"),IF(AND(DD&gt;270,T&lt;90,D&gt;35,Pg&lt;D*0.3,RJ="N"),("D"),IF(AND(DD&gt;270,T&lt;90,D&gt;35,Pg&lt;D*0.3,RJ="I"),("S"),IF(AND(DD&gt;270,T&lt;DD,T&gt;180,D&gt;35,Pg&lt;D*0.3,RJ="I"),("D"),IF(AND(DD&gt;270,T&lt;DD,T&gt;180,D&gt;35,Pg&lt;D*0.3,RJ="N"),("S"),IF(AND(DD&gt;270,T&gt;DD,D&gt;35,Pg&lt;D*0.3,RJ="I"),("S"),IF(AND(DD&gt;270,T&gt;DD,D&gt;35,Pg&lt;D*0.3,RJ="N"),("D")))))))))))))))))
))</f>
        <v>0</v>
      </c>
      <c r="AB71" s="14" t="str">
        <f t="shared" si="31"/>
        <v>NÃO</v>
      </c>
      <c r="AC71" s="25" t="str">
        <f t="shared" ref="AC71:AC106" si="75">IF(AND(D&lt;=35,RJ="I"),("I"),IF(AND(D&lt;=35,RJ="N"),("N"),IF(AND(DD&gt;=90,DD&lt;=270,Trk&gt;DD,D&lt;=35,RJ="S"),("I"),IF(AND(DD&gt;=90,DD&lt;=270,Trk&gt;DD,D&lt;=35,RJ="D"),("N"),IF(AND(DD&gt;=90,DD&lt;=270,Trk&lt;DD,D&lt;=35,RJ="S"),("N"),IF(AND(DD&gt;=90,DD&lt;=270,Trk&lt;DD,D&lt;=35,RJ="D"),("I"),IF(AND(DD&lt;90,Trk&lt;180,Trk&gt;DD,D&lt;=35,RJ="D"),("N"),IF(AND(DD&lt;90,Trk&lt;180,Trk&gt;DD,D&lt;=35,RJ="S"),("I"),IF(AND(DD&lt;90,Trk&lt;DD,D&lt;=35,RJ="S"),("N"),IF(AND(DD&lt;90,Trk&lt;DD,D&lt;=35,RJ="D"),("I"),IF(AND(DD&lt;90,Trk&gt;270,D&lt;=35,RJ="S"),("N"),IF(AND(DD&lt;90,Trk&gt;270,D&lt;=35,RJ="D"),("I"),IF(AND(DD&gt;270,Trk&lt;90,D&lt;=35,RJ="D"),("N"),IF(AND(DD&gt;270,Trk&lt;90,D&lt;=35,RJ="S"),("I"),IF(AND(DD&gt;270,Trk&gt;DD,D&lt;=35,RJ="D"),("N"),IF(AND(DD&gt;270,Trk&gt;DD,D&lt;=35,RJ="S"),("I"),IF(AND(DD&gt;270,Trk&lt;DD,Trk&gt;180,D&lt;=35,RJ="D"),("I"),IF(AND(DD&gt;270,Trk&lt;DD,Trk&gt;180,D&lt;=35,RJ="S"),("N")))))))))))))))))))</f>
        <v>N</v>
      </c>
      <c r="AD71" s="14" t="b">
        <f t="shared" ref="AD71:AD106" si="76">IF(AND(Prk&gt;=D*0.3,RJ="I"),("I"),IF(AND(Prk&gt;=D*0.3,RJ="N"),("N"),IF(AND(DD&gt;=90,DD&lt;=270,Trk&gt;DD,Prk&gt;=D*0.3,RJ="S"),("I"),IF(AND(DD&gt;=90,DD&lt;=270,Trk&gt;DD,Prk&gt;=D*0.3,RJ="D"),("N"),IF(AND(DD&gt;=90,DD&lt;=270,Trk&lt;DD,Prk&gt;=D*0.3,RJ="S"),("N"),IF(AND(DD&gt;=90,DD&lt;=270,Trk&lt;DD,Prk&gt;=D*0.3,RJ="D"),("I"),IF(AND(DD&lt;90,Trk&lt;180,Trk&gt;DD,Prk&gt;=D*0.3,RJ="D"),("N"),IF(AND(DD&lt;90,Trk&lt;180,Trk&gt;DD,Prk&gt;=D*0.3,RJ="S"),("I"),IF(AND(DD&lt;90,Trk&lt;DD,Prk&gt;=D*0.3,RJ="D"),("I"),IF(AND(DD&lt;90,Trk&lt;DD,Prk&gt;=D*0.3,RJ="S"),("N"),IF(AND(DD&lt;90,Trk&gt;270,Prk&gt;=D*0.3,RJ="D"),("I"),IF(AND(DD&lt;90,Trk&gt;270,Prk&gt;=D*0.3,RJ="S"),("N"),IF(AND(DD&gt;270,Trk&lt;90,Prk&gt;=D*0.3,RJ="D"),("N"),IF(AND(DD&gt;270,Trk&lt;90,Prk&gt;=D*0.3,RJ="S"),("I"),IF(AND(DD&gt;270,Trk&gt;DD,Prk&gt;=D*0.3,RJ="D"),("N"),IF(AND(DD&gt;270,Trk&gt;DD,Prk&gt;=D*0.3,RJ="S"),("I"),IF(AND(DD&gt;270,Trk&lt;DD,Trk&gt;180,Prk&gt;=D*0.3,RJ="D"),("I"),IF(AND(DD&gt;270,Trk&lt;DD,Trk&gt;180,Prk&gt;=D*0.3,RJ="S"),("N")))))))))))))))))))</f>
        <v>0</v>
      </c>
      <c r="AE71" s="14" t="b">
        <f t="shared" ref="AE71:AE106" si="77">IF(AND(D&gt;35,Prk&lt;D*0.3,RJ="S"),("S"),IF(AND(D&gt;35,Prk&lt;D*0.3,RJ="D"),("D"),IF(AND(DD&gt;=90,DD&lt;=270,Trk&gt;DD,D&gt;35,Prk&lt;D*0.3,RJ="I"),("S"),IF(AND(DD&gt;=90,DD&lt;=270,Trk&gt;DD,D&gt;35,Prk&lt;D*0.3,RJ="N"),("D"),IF(AND(DD&gt;=90,DD&lt;=270,Trk&lt;DD,D&gt;35,Prk&lt;D*0.3,RJ="I"),("D"),IF(AND(DD&gt;=90,DD&lt;=270,Trk&lt;DD,D&gt;35,Prk&lt;D*0.3,RJ="N"),("S"),IF(AND(DD&lt;90,Trk&gt;DD,Trk&lt;180,D&gt;35,Prk&lt;D*0.3,RJ="I"),("S"),IF(AND(DD&lt;90,Trk&gt;DD,Trk&lt;180,D&gt;35,Prk&lt;D*0.3,RJ="N"),("D"),IF(AND(DD&lt;90,Trk&lt;DD,D&gt;35,Prk&lt;D*0.3,RJ="I"),("D"),IF(AND(DD&lt;90,Trk&lt;DD,D&gt;35,Prk&lt;D*0.3,RJ="N"),("S"),IF(AND(DD&lt;90,Trk&gt;270,D&gt;35,Prk&lt;D*0.3,RJ="I"),("D"),IF(AND(DD&lt;90,Trk&gt;270,D&gt;35,Prk&lt;D*0.3,RJ="N"),("S"),IF(AND(DD&gt;270,Trk&lt;90,D&gt;35,Prk&lt;D*0.3,RJ="N"),("D"),IF(AND(DD&gt;270,Trk&lt;90,D&gt;35,Prk&lt;D*0.3,RJ="I"),("S"),IF(AND(DD&gt;270,Trk&lt;DD,Trk&gt;180,D&gt;35,Prk&lt;D*0.3,RJ="I"),("D"),IF(AND(DD&gt;270,Trk&lt;DD,Trk&gt;180,D&gt;35,Prk&lt;D*0.3,RJ="N"),("S"),IF(AND(DD&gt;270,Trk&gt;DD,D&gt;35,Prk&lt;D*0.3,RJ="I"),("S"),IF(AND(DD&gt;270,Trk&gt;DD,D&gt;35,Prk&lt;D*0.3,RJ="N"),("D")))))))))))))))))))</f>
        <v>0</v>
      </c>
      <c r="AF71" s="26" t="str">
        <f t="shared" si="32"/>
        <v>NÃO</v>
      </c>
      <c r="AG71" s="25" t="str">
        <f t="shared" ref="AG71:AG106" si="78">IF(AND(D&lt;=35,RJ="I"),("I"),IF(AND(D&lt;=35,RJ="N"),("N"),IF(AND(DD&gt;=90,DD&lt;=270,Te&gt;DD,D&lt;=35,RJ="S"),("I"),IF(AND(DD&gt;=90,DD&lt;=270,Te&gt;DD,D&lt;=35,RJ="D"),("N"),IF(AND(DD&gt;=90,DD&lt;=270,Te&lt;DD,D&lt;=35,RJ="S"),("N"),IF(AND(DD&gt;=90,DD&lt;=270,Te&lt;DD,D&lt;=35,RJ="D"),("I"),IF(AND(DD&lt;90,Te&lt;180,Te&gt;DD,D&lt;=35,RJ="D"),("N"),IF(AND(DD&lt;90,Te&lt;180,Te&gt;DD,D&lt;=35,RJ="S"),("I"),IF(AND(DD&lt;90,Te&lt;DD,D&lt;=35,RJ="S"),("N"),IF(AND(DD&lt;90,Te&lt;DD,D&lt;=35,RJ="D"),("I"),IF(AND(DD&lt;90,Te&gt;270,D&lt;=35,RJ="S"),("N"),IF(AND(DD&lt;90,Te&gt;270,D&lt;=35,RJ="D"),("I"),IF(AND(DD&gt;270,Te&lt;90,D&lt;=35,RJ="D"),("N"),IF(AND(DD&gt;270,Te&lt;90,D&lt;=35,RJ="S"),("I"),IF(AND(DD&gt;270,Te&gt;DD,D&lt;=35,RJ="D"),("N"),IF(AND(DD&gt;270,Te&gt;DD,D&lt;=35,RJ="S"),("I"),IF(AND(DD&gt;270,Te&lt;DD,Te&gt;180,D&lt;=35,RJ="D"),("I"),IF(AND(DD&gt;270,Te&lt;DD,Te&gt;180,D&lt;=35,RJ="S"),("N")))))))))))))))))))</f>
        <v>I</v>
      </c>
      <c r="AH71" s="14" t="str">
        <f t="shared" ref="AH71:AH106" si="79">IF(AND(Pt&gt;=D*0.3,RJ="I"),("I"),IF(AND(Pt&gt;=D*0.3,RJ="N"),("N"),IF(AND(DD&gt;=90,DD&lt;=270,Te&gt;DD,Pt&gt;=D*0.3,RJ="S"),("I"),IF(AND(DD&gt;=90,DD&lt;=270,Te&gt;DD,Pt&gt;=D*0.3,RJ="D"),("N"),IF(AND(DD&gt;=90,DD&lt;=270,Te&lt;DD,Pt&gt;=D*0.3,RJ="S"),("N"),IF(AND(DD&gt;=90,DD&lt;=270,Te&lt;DD,Pt&gt;=D*0.3,RJ="D"),("I"),IF(AND(DD&lt;90,Te&lt;180,Te&gt;DD,Pt&gt;=D*0.3,RJ="D"),("N"),IF(AND(DD&lt;90,Te&lt;180,Te&gt;DD,Pt&gt;=D*0.3,RJ="S"),("I"),IF(AND(DD&lt;90,Te&lt;DD,Pt&gt;=D*0.3,RJ="D"),("I"),IF(AND(DD&lt;90,Te&lt;DD,Pt&gt;=D*0.3,RJ="S"),("N"),IF(AND(DD&lt;90,Te&gt;270,Pt&gt;=D*0.3,RJ="D"),("I"),IF(AND(DD&lt;90,Te&gt;270,Pt&gt;=D*0.3,RJ="S"),("N"),IF(AND(DD&gt;270,Te&lt;90,Pt&gt;=D*0.3,RJ="D"),("N"),IF(AND(DD&gt;270,Te&lt;90,Pt&gt;=D*0.3,RJ="S"),("I"),IF(AND(DD&gt;270,Te&gt;DD,Pt&gt;=D*0.3,RJ="D"),("N"),IF(AND(DD&gt;270,Te&gt;DD,Pt&gt;=D*0.3,RJ="S"),("I"),IF(AND(DD&gt;270,Te&lt;DD,Te&gt;180,Pt&gt;=D*0.3,RJ="D"),("I"),IF(AND(DD&gt;270,Te&lt;DD,Te&gt;180,Pt&gt;=D*0.3,RJ="S"),("N")))))))))))))))))))</f>
        <v>I</v>
      </c>
      <c r="AI71" s="14" t="b">
        <f t="shared" ref="AI71:AI106" si="80">IF(AND(D&gt;35,Pt&lt;D*0.3,RJ="S"),("S"),IF(AND(D&gt;35,Pt&lt;D*0.3,RJ="D"),("D"),IF(AND(DD&gt;=90,DD&lt;=270,Te&gt;DD,D&gt;35,Pt&lt;D*0.3,RJ="I"),("S"),IF(AND(DD&gt;=90,DD&lt;=270,Te&gt;DD,D&gt;35,Pt&lt;D*0.3,RJ="N"),("D"),IF(AND(DD&gt;=90,DD&lt;=270,Te&lt;DD,D&gt;35,Pt&lt;D*0.3,RJ="I"),("D"),IF(AND(DD&gt;=90,DD&lt;=270,Te&lt;DD,D&gt;35,Pt&lt;D*0.3,RJ="N"),("S"),IF(AND(DD&lt;90,Te&gt;DD,Te&lt;180,D&gt;35,Pt&lt;D*0.3,RJ="I"),("S"),IF(AND(DD&lt;90,Te&gt;DD,Te&lt;180,D&gt;35,Pt&lt;D*0.3,RJ="N"),("D"),IF(AND(DD&lt;90,Te&lt;DD,D&gt;35,Pt&lt;D*0.3,RJ="I"),("D"),IF(AND(DD&lt;90,Te&lt;DD,D&gt;35,Pt&lt;D*0.3,RJ="N"),("S"),IF(AND(DD&lt;90,Te&gt;270,D&gt;35,Pt&lt;D*0.3,RJ="I"),("D"),IF(AND(DD&lt;90,Te&gt;270,D&gt;35,Pt&lt;D*0.3,RJ="N"),("S"),IF(AND(DD&gt;270,Te&lt;90,D&gt;35,Pt&lt;D*0.3,RJ="N"),("D"),IF(AND(DD&gt;270,Te&lt;90,D&gt;35,Pt&lt;D*0.3,RJ="I"),("S"),IF(AND(DD&gt;270,Te&lt;DD,Te&gt;180,D&gt;35,Pt&lt;D*0.3,RJ="I"),("D"),IF(AND(DD&gt;270,Te&lt;DD,Te&gt;180,D&gt;35,Pt&lt;D*0.3,RJ="N"),("S"),IF(AND(DD&gt;270,Te&gt;DD,D&gt;35,Pt&lt;D*0.3,RJ="I"),("S"),IF(AND(DD&gt;270,Te&gt;DD,D&gt;35,Pt&lt;D*0.3,RJ="N"),("D")))))))))))))))))))</f>
        <v>0</v>
      </c>
      <c r="AJ71" s="26" t="str">
        <f t="shared" ref="AJ71:AJ106" si="81">IF(J71=Y71,"OK","NÃO")</f>
        <v>NÃO</v>
      </c>
      <c r="AK71" s="14">
        <f t="shared" ref="AK71:AK106" si="82">SIN(Pg*PI()/180)</f>
        <v>0</v>
      </c>
      <c r="AL71" s="14">
        <f t="shared" ref="AL71:AL106" si="83">SIN(D*PI()/180)</f>
        <v>1.7452406437283512E-2</v>
      </c>
      <c r="AM71" s="24">
        <f t="shared" si="33"/>
        <v>0</v>
      </c>
      <c r="AN71" s="14">
        <f t="shared" ref="AN71:AN106" si="84">SIN(Pt*PI()/180)</f>
        <v>1.7449749160682683E-2</v>
      </c>
      <c r="AO71" s="14">
        <f t="shared" ref="AO71:AO106" si="85">SIN(D*PI()/180)</f>
        <v>1.7452406437283512E-2</v>
      </c>
      <c r="AP71" s="78">
        <f t="shared" si="34"/>
        <v>89.000152273922495</v>
      </c>
      <c r="AQ71" s="11"/>
      <c r="AR71" s="11"/>
      <c r="AS71" s="11"/>
      <c r="AT71" s="33">
        <f t="shared" ref="AT71:AT106" si="86">COS(T*PI()/180)*COS(Pg*PI()/180)</f>
        <v>1</v>
      </c>
      <c r="AU71" s="33">
        <f t="shared" ref="AU71:AU106" si="87">SIN(T*PI()/180)*COS(Pg*PI()/180)</f>
        <v>0</v>
      </c>
      <c r="AV71" s="33">
        <f t="shared" ref="AV71:AV106" si="88">SIN(Pg*PI()/180)</f>
        <v>0</v>
      </c>
      <c r="AW71" s="34">
        <f t="shared" ref="AW71:AW106" si="89" xml:space="preserve"> -COS(DD*PI()/180)*SIN(D*PI()/180)</f>
        <v>-1.7449748351250485E-2</v>
      </c>
      <c r="AX71" s="34">
        <f t="shared" ref="AX71:AX106" si="90">-SIN(DD*PI()/180)*SIN(D*PI()/180)</f>
        <v>-3.0458649045213493E-4</v>
      </c>
      <c r="AY71" s="34">
        <f t="shared" ref="AY71:AY106" si="91">COS(D*PI()/180)</f>
        <v>0.99984769515639127</v>
      </c>
      <c r="AZ71" s="34">
        <f t="shared" ref="AZ71:AZ106" si="92">SUM(xp*xe+yp*ye+zp*ze)</f>
        <v>-1.7449748351250485E-2</v>
      </c>
      <c r="BA71" s="34">
        <f t="shared" ref="BA71:BA106" si="93">SQRT(SUM(POWER(xp,2)+POWER(yp,2)+POWER(zp,2)))</f>
        <v>1</v>
      </c>
      <c r="BB71" s="34">
        <f t="shared" ref="BB71:BB106" si="94">SQRT(SUM(POWER(xe,2)+POWER(ye,2)+POWER(ze,2)))</f>
        <v>1</v>
      </c>
      <c r="BC71" s="34">
        <f t="shared" si="38"/>
        <v>-1.7449748351250485E-2</v>
      </c>
      <c r="BD71" s="31">
        <f t="shared" si="39"/>
        <v>-0.99984767969313781</v>
      </c>
      <c r="BE71" s="11"/>
      <c r="BF71" s="11"/>
      <c r="BG71" s="11"/>
      <c r="BH71" s="11"/>
      <c r="BI71" s="11"/>
      <c r="BJ71" s="11"/>
      <c r="BK71" s="11"/>
    </row>
    <row r="72" spans="2:63" ht="18.75" thickBot="1">
      <c r="B72" s="141">
        <v>66</v>
      </c>
      <c r="C72" s="50">
        <v>1</v>
      </c>
      <c r="D72" s="50">
        <v>1</v>
      </c>
      <c r="E72" s="133" t="s">
        <v>7</v>
      </c>
      <c r="F72" s="143"/>
      <c r="G72" s="51">
        <v>0</v>
      </c>
      <c r="H72" s="51">
        <v>0</v>
      </c>
      <c r="I72" s="47">
        <f t="shared" ref="I72:I106" si="95">ABS(BD72)</f>
        <v>0.99984767969313781</v>
      </c>
      <c r="J72" s="49">
        <f t="shared" ref="J72:J106" si="96">AM72</f>
        <v>0</v>
      </c>
      <c r="K72" s="118" t="str">
        <f t="shared" ref="K72:K106" si="97">IF(ISTEXT(Y72),(Y72),IF(ISTEXT(Z72),(Z72),IF(ISTEXT(AA72),(AA72))))</f>
        <v>I</v>
      </c>
      <c r="L72" s="123"/>
      <c r="M72" s="10">
        <v>0</v>
      </c>
      <c r="N72" s="136" t="s">
        <v>34</v>
      </c>
      <c r="O72" s="7">
        <f t="shared" si="67"/>
        <v>0</v>
      </c>
      <c r="P72" s="8">
        <f t="shared" si="68"/>
        <v>91</v>
      </c>
      <c r="Q72" s="40">
        <f t="shared" si="69"/>
        <v>91</v>
      </c>
      <c r="R72" s="41">
        <f t="shared" si="70"/>
        <v>0</v>
      </c>
      <c r="S72" s="127" t="str">
        <f t="shared" ref="S72:S106" si="98">IF(ISTEXT(AC72),(AC72),IF(ISTEXT(AD72),(AD72),IF(ISTEXT(AE72),(AE72))))</f>
        <v>N</v>
      </c>
      <c r="T72" s="131"/>
      <c r="U72" s="114">
        <v>0</v>
      </c>
      <c r="V72" s="74">
        <f t="shared" si="71"/>
        <v>0.99984772607724903</v>
      </c>
      <c r="W72" s="79">
        <f t="shared" ref="W72:W106" si="99">AP72</f>
        <v>89.000152273922495</v>
      </c>
      <c r="X72" s="71" t="str">
        <f t="shared" ref="X72:X106" si="100">IF(ISTEXT(AG72),(AG72),IF(ISTEXT(AH72),(AH72),IF(ISTEXT(AI72),(AI72))))</f>
        <v>I</v>
      </c>
      <c r="Y72" s="9" t="str">
        <f t="shared" si="72"/>
        <v>I</v>
      </c>
      <c r="Z72" s="9" t="b">
        <f t="shared" si="73"/>
        <v>0</v>
      </c>
      <c r="AA72" s="9" t="b">
        <f t="shared" si="74"/>
        <v>0</v>
      </c>
      <c r="AB72" s="14" t="str">
        <f t="shared" ref="AB72:AB106" si="101">IF(E72=K72,"OK","NÃO")</f>
        <v>NÃO</v>
      </c>
      <c r="AC72" s="25" t="str">
        <f t="shared" si="75"/>
        <v>N</v>
      </c>
      <c r="AD72" s="14" t="b">
        <f t="shared" si="76"/>
        <v>0</v>
      </c>
      <c r="AE72" s="14" t="b">
        <f t="shared" si="77"/>
        <v>0</v>
      </c>
      <c r="AF72" s="26" t="str">
        <f t="shared" ref="AF72:AF106" si="102">IF(E72=S72,"OK","NÃO")</f>
        <v>NÃO</v>
      </c>
      <c r="AG72" s="25" t="str">
        <f t="shared" si="78"/>
        <v>I</v>
      </c>
      <c r="AH72" s="14" t="str">
        <f t="shared" si="79"/>
        <v>I</v>
      </c>
      <c r="AI72" s="14" t="b">
        <f t="shared" si="80"/>
        <v>0</v>
      </c>
      <c r="AJ72" s="26" t="str">
        <f t="shared" si="81"/>
        <v>NÃO</v>
      </c>
      <c r="AK72" s="14">
        <f t="shared" si="82"/>
        <v>0</v>
      </c>
      <c r="AL72" s="14">
        <f t="shared" si="83"/>
        <v>1.7452406437283512E-2</v>
      </c>
      <c r="AM72" s="24">
        <f t="shared" ref="AM72:AM106" si="103">DEGREES(ASIN((AK72/AL72)))</f>
        <v>0</v>
      </c>
      <c r="AN72" s="14">
        <f t="shared" si="84"/>
        <v>1.7449749160682683E-2</v>
      </c>
      <c r="AO72" s="14">
        <f t="shared" si="85"/>
        <v>1.7452406437283512E-2</v>
      </c>
      <c r="AP72" s="78">
        <f t="shared" ref="AP72:AP106" si="104">DEGREES(ASIN((AN72/AO72)))</f>
        <v>89.000152273922495</v>
      </c>
      <c r="AQ72" s="11"/>
      <c r="AR72" s="11"/>
      <c r="AS72" s="11"/>
      <c r="AT72" s="33">
        <f t="shared" si="86"/>
        <v>1</v>
      </c>
      <c r="AU72" s="33">
        <f t="shared" si="87"/>
        <v>0</v>
      </c>
      <c r="AV72" s="33">
        <f t="shared" si="88"/>
        <v>0</v>
      </c>
      <c r="AW72" s="34">
        <f t="shared" si="89"/>
        <v>-1.7449748351250485E-2</v>
      </c>
      <c r="AX72" s="34">
        <f t="shared" si="90"/>
        <v>-3.0458649045213493E-4</v>
      </c>
      <c r="AY72" s="34">
        <f t="shared" si="91"/>
        <v>0.99984769515639127</v>
      </c>
      <c r="AZ72" s="34">
        <f t="shared" si="92"/>
        <v>-1.7449748351250485E-2</v>
      </c>
      <c r="BA72" s="34">
        <f t="shared" si="93"/>
        <v>1</v>
      </c>
      <c r="BB72" s="34">
        <f t="shared" si="94"/>
        <v>1</v>
      </c>
      <c r="BC72" s="34">
        <f t="shared" ref="BC72:BC106" si="105">AZ72/BA72*BB72</f>
        <v>-1.7449748351250485E-2</v>
      </c>
      <c r="BD72" s="31">
        <f t="shared" ref="BD72:BD106" si="106">DEGREES(ASIN(BC72))</f>
        <v>-0.99984767969313781</v>
      </c>
      <c r="BE72" s="11"/>
      <c r="BF72" s="11"/>
      <c r="BG72" s="11"/>
      <c r="BH72" s="11"/>
      <c r="BI72" s="11"/>
      <c r="BJ72" s="11"/>
      <c r="BK72" s="11"/>
    </row>
    <row r="73" spans="2:63" ht="18.75" thickBot="1">
      <c r="B73" s="141">
        <v>67</v>
      </c>
      <c r="C73" s="50">
        <v>1</v>
      </c>
      <c r="D73" s="50">
        <v>1</v>
      </c>
      <c r="E73" s="133" t="s">
        <v>7</v>
      </c>
      <c r="F73" s="143"/>
      <c r="G73" s="51">
        <v>0</v>
      </c>
      <c r="H73" s="51">
        <v>0</v>
      </c>
      <c r="I73" s="47">
        <f t="shared" si="95"/>
        <v>0.99984767969313781</v>
      </c>
      <c r="J73" s="49">
        <f t="shared" si="96"/>
        <v>0</v>
      </c>
      <c r="K73" s="118" t="str">
        <f t="shared" si="97"/>
        <v>I</v>
      </c>
      <c r="L73" s="123"/>
      <c r="M73" s="10">
        <v>0</v>
      </c>
      <c r="N73" s="136" t="s">
        <v>34</v>
      </c>
      <c r="O73" s="7">
        <f t="shared" si="67"/>
        <v>0</v>
      </c>
      <c r="P73" s="8">
        <f t="shared" si="68"/>
        <v>91</v>
      </c>
      <c r="Q73" s="40">
        <f t="shared" si="69"/>
        <v>91</v>
      </c>
      <c r="R73" s="41">
        <f t="shared" si="70"/>
        <v>0</v>
      </c>
      <c r="S73" s="127" t="str">
        <f t="shared" si="98"/>
        <v>N</v>
      </c>
      <c r="T73" s="131"/>
      <c r="U73" s="114">
        <v>0</v>
      </c>
      <c r="V73" s="74">
        <f t="shared" si="71"/>
        <v>0.99984772607724903</v>
      </c>
      <c r="W73" s="79">
        <f t="shared" si="99"/>
        <v>89.000152273922495</v>
      </c>
      <c r="X73" s="71" t="str">
        <f t="shared" si="100"/>
        <v>I</v>
      </c>
      <c r="Y73" s="9" t="str">
        <f t="shared" si="72"/>
        <v>I</v>
      </c>
      <c r="Z73" s="9" t="b">
        <f t="shared" si="73"/>
        <v>0</v>
      </c>
      <c r="AA73" s="9" t="b">
        <f t="shared" si="74"/>
        <v>0</v>
      </c>
      <c r="AB73" s="14" t="str">
        <f t="shared" si="101"/>
        <v>NÃO</v>
      </c>
      <c r="AC73" s="25" t="str">
        <f t="shared" si="75"/>
        <v>N</v>
      </c>
      <c r="AD73" s="14" t="b">
        <f t="shared" si="76"/>
        <v>0</v>
      </c>
      <c r="AE73" s="14" t="b">
        <f t="shared" si="77"/>
        <v>0</v>
      </c>
      <c r="AF73" s="26" t="str">
        <f t="shared" si="102"/>
        <v>NÃO</v>
      </c>
      <c r="AG73" s="25" t="str">
        <f t="shared" si="78"/>
        <v>I</v>
      </c>
      <c r="AH73" s="14" t="str">
        <f t="shared" si="79"/>
        <v>I</v>
      </c>
      <c r="AI73" s="14" t="b">
        <f t="shared" si="80"/>
        <v>0</v>
      </c>
      <c r="AJ73" s="26" t="str">
        <f t="shared" si="81"/>
        <v>NÃO</v>
      </c>
      <c r="AK73" s="14">
        <f t="shared" si="82"/>
        <v>0</v>
      </c>
      <c r="AL73" s="14">
        <f t="shared" si="83"/>
        <v>1.7452406437283512E-2</v>
      </c>
      <c r="AM73" s="24">
        <f t="shared" si="103"/>
        <v>0</v>
      </c>
      <c r="AN73" s="14">
        <f t="shared" si="84"/>
        <v>1.7449749160682683E-2</v>
      </c>
      <c r="AO73" s="14">
        <f t="shared" si="85"/>
        <v>1.7452406437283512E-2</v>
      </c>
      <c r="AP73" s="78">
        <f t="shared" si="104"/>
        <v>89.000152273922495</v>
      </c>
      <c r="AQ73" s="11"/>
      <c r="AR73" s="11"/>
      <c r="AS73" s="11"/>
      <c r="AT73" s="33">
        <f t="shared" si="86"/>
        <v>1</v>
      </c>
      <c r="AU73" s="33">
        <f t="shared" si="87"/>
        <v>0</v>
      </c>
      <c r="AV73" s="33">
        <f t="shared" si="88"/>
        <v>0</v>
      </c>
      <c r="AW73" s="34">
        <f t="shared" si="89"/>
        <v>-1.7449748351250485E-2</v>
      </c>
      <c r="AX73" s="34">
        <f t="shared" si="90"/>
        <v>-3.0458649045213493E-4</v>
      </c>
      <c r="AY73" s="34">
        <f t="shared" si="91"/>
        <v>0.99984769515639127</v>
      </c>
      <c r="AZ73" s="34">
        <f t="shared" si="92"/>
        <v>-1.7449748351250485E-2</v>
      </c>
      <c r="BA73" s="34">
        <f t="shared" si="93"/>
        <v>1</v>
      </c>
      <c r="BB73" s="34">
        <f t="shared" si="94"/>
        <v>1</v>
      </c>
      <c r="BC73" s="34">
        <f t="shared" si="105"/>
        <v>-1.7449748351250485E-2</v>
      </c>
      <c r="BD73" s="31">
        <f t="shared" si="106"/>
        <v>-0.99984767969313781</v>
      </c>
      <c r="BE73" s="11"/>
      <c r="BF73" s="11"/>
      <c r="BG73" s="11"/>
      <c r="BH73" s="11"/>
      <c r="BI73" s="11"/>
      <c r="BJ73" s="11"/>
      <c r="BK73" s="11"/>
    </row>
    <row r="74" spans="2:63" ht="18.75" thickBot="1">
      <c r="B74" s="141">
        <v>68</v>
      </c>
      <c r="C74" s="50">
        <v>1</v>
      </c>
      <c r="D74" s="50">
        <v>1</v>
      </c>
      <c r="E74" s="133" t="s">
        <v>7</v>
      </c>
      <c r="F74" s="143"/>
      <c r="G74" s="51">
        <v>0</v>
      </c>
      <c r="H74" s="51">
        <v>0</v>
      </c>
      <c r="I74" s="47">
        <f t="shared" si="95"/>
        <v>0.99984767969313781</v>
      </c>
      <c r="J74" s="49">
        <f t="shared" si="96"/>
        <v>0</v>
      </c>
      <c r="K74" s="118" t="str">
        <f t="shared" si="97"/>
        <v>I</v>
      </c>
      <c r="L74" s="123"/>
      <c r="M74" s="10">
        <v>0</v>
      </c>
      <c r="N74" s="136" t="s">
        <v>34</v>
      </c>
      <c r="O74" s="7">
        <f t="shared" si="67"/>
        <v>0</v>
      </c>
      <c r="P74" s="8">
        <f t="shared" si="68"/>
        <v>91</v>
      </c>
      <c r="Q74" s="40">
        <f t="shared" si="69"/>
        <v>91</v>
      </c>
      <c r="R74" s="41">
        <f t="shared" si="70"/>
        <v>0</v>
      </c>
      <c r="S74" s="127" t="str">
        <f t="shared" si="98"/>
        <v>N</v>
      </c>
      <c r="T74" s="131"/>
      <c r="U74" s="114">
        <v>0</v>
      </c>
      <c r="V74" s="74">
        <f t="shared" si="71"/>
        <v>0.99984772607724903</v>
      </c>
      <c r="W74" s="79">
        <f t="shared" si="99"/>
        <v>89.000152273922495</v>
      </c>
      <c r="X74" s="71" t="str">
        <f t="shared" si="100"/>
        <v>I</v>
      </c>
      <c r="Y74" s="9" t="str">
        <f t="shared" si="72"/>
        <v>I</v>
      </c>
      <c r="Z74" s="9" t="b">
        <f t="shared" si="73"/>
        <v>0</v>
      </c>
      <c r="AA74" s="9" t="b">
        <f t="shared" si="74"/>
        <v>0</v>
      </c>
      <c r="AB74" s="14" t="str">
        <f t="shared" si="101"/>
        <v>NÃO</v>
      </c>
      <c r="AC74" s="25" t="str">
        <f t="shared" si="75"/>
        <v>N</v>
      </c>
      <c r="AD74" s="14" t="b">
        <f t="shared" si="76"/>
        <v>0</v>
      </c>
      <c r="AE74" s="14" t="b">
        <f t="shared" si="77"/>
        <v>0</v>
      </c>
      <c r="AF74" s="26" t="str">
        <f t="shared" si="102"/>
        <v>NÃO</v>
      </c>
      <c r="AG74" s="25" t="str">
        <f t="shared" si="78"/>
        <v>I</v>
      </c>
      <c r="AH74" s="14" t="str">
        <f t="shared" si="79"/>
        <v>I</v>
      </c>
      <c r="AI74" s="14" t="b">
        <f t="shared" si="80"/>
        <v>0</v>
      </c>
      <c r="AJ74" s="26" t="str">
        <f t="shared" si="81"/>
        <v>NÃO</v>
      </c>
      <c r="AK74" s="14">
        <f t="shared" si="82"/>
        <v>0</v>
      </c>
      <c r="AL74" s="14">
        <f t="shared" si="83"/>
        <v>1.7452406437283512E-2</v>
      </c>
      <c r="AM74" s="24">
        <f t="shared" si="103"/>
        <v>0</v>
      </c>
      <c r="AN74" s="14">
        <f t="shared" si="84"/>
        <v>1.7449749160682683E-2</v>
      </c>
      <c r="AO74" s="14">
        <f t="shared" si="85"/>
        <v>1.7452406437283512E-2</v>
      </c>
      <c r="AP74" s="78">
        <f t="shared" si="104"/>
        <v>89.000152273922495</v>
      </c>
      <c r="AQ74" s="11"/>
      <c r="AR74" s="11"/>
      <c r="AS74" s="11"/>
      <c r="AT74" s="33">
        <f t="shared" si="86"/>
        <v>1</v>
      </c>
      <c r="AU74" s="33">
        <f t="shared" si="87"/>
        <v>0</v>
      </c>
      <c r="AV74" s="33">
        <f t="shared" si="88"/>
        <v>0</v>
      </c>
      <c r="AW74" s="34">
        <f t="shared" si="89"/>
        <v>-1.7449748351250485E-2</v>
      </c>
      <c r="AX74" s="34">
        <f t="shared" si="90"/>
        <v>-3.0458649045213493E-4</v>
      </c>
      <c r="AY74" s="34">
        <f t="shared" si="91"/>
        <v>0.99984769515639127</v>
      </c>
      <c r="AZ74" s="34">
        <f t="shared" si="92"/>
        <v>-1.7449748351250485E-2</v>
      </c>
      <c r="BA74" s="34">
        <f t="shared" si="93"/>
        <v>1</v>
      </c>
      <c r="BB74" s="34">
        <f t="shared" si="94"/>
        <v>1</v>
      </c>
      <c r="BC74" s="34">
        <f t="shared" si="105"/>
        <v>-1.7449748351250485E-2</v>
      </c>
      <c r="BD74" s="31">
        <f t="shared" si="106"/>
        <v>-0.99984767969313781</v>
      </c>
      <c r="BE74" s="11"/>
      <c r="BF74" s="11"/>
      <c r="BG74" s="11"/>
      <c r="BH74" s="11"/>
      <c r="BI74" s="11"/>
      <c r="BJ74" s="11"/>
      <c r="BK74" s="11"/>
    </row>
    <row r="75" spans="2:63" ht="18.75" thickBot="1">
      <c r="B75" s="141">
        <v>69</v>
      </c>
      <c r="C75" s="50">
        <v>1</v>
      </c>
      <c r="D75" s="50">
        <v>1</v>
      </c>
      <c r="E75" s="133" t="s">
        <v>7</v>
      </c>
      <c r="F75" s="143"/>
      <c r="G75" s="51">
        <v>0</v>
      </c>
      <c r="H75" s="51">
        <v>0</v>
      </c>
      <c r="I75" s="47">
        <f t="shared" si="95"/>
        <v>0.99984767969313781</v>
      </c>
      <c r="J75" s="49">
        <f t="shared" si="96"/>
        <v>0</v>
      </c>
      <c r="K75" s="118" t="str">
        <f t="shared" si="97"/>
        <v>I</v>
      </c>
      <c r="L75" s="123"/>
      <c r="M75" s="10">
        <v>0</v>
      </c>
      <c r="N75" s="136" t="s">
        <v>34</v>
      </c>
      <c r="O75" s="7">
        <f t="shared" si="67"/>
        <v>0</v>
      </c>
      <c r="P75" s="8">
        <f t="shared" si="68"/>
        <v>91</v>
      </c>
      <c r="Q75" s="40">
        <f t="shared" si="69"/>
        <v>91</v>
      </c>
      <c r="R75" s="41">
        <f t="shared" si="70"/>
        <v>0</v>
      </c>
      <c r="S75" s="127" t="str">
        <f t="shared" si="98"/>
        <v>N</v>
      </c>
      <c r="T75" s="131"/>
      <c r="U75" s="114">
        <v>0</v>
      </c>
      <c r="V75" s="74">
        <f t="shared" si="71"/>
        <v>0.99984772607724903</v>
      </c>
      <c r="W75" s="79">
        <f t="shared" si="99"/>
        <v>89.000152273922495</v>
      </c>
      <c r="X75" s="71" t="str">
        <f t="shared" si="100"/>
        <v>I</v>
      </c>
      <c r="Y75" s="9" t="str">
        <f t="shared" si="72"/>
        <v>I</v>
      </c>
      <c r="Z75" s="9" t="b">
        <f t="shared" si="73"/>
        <v>0</v>
      </c>
      <c r="AA75" s="9" t="b">
        <f t="shared" si="74"/>
        <v>0</v>
      </c>
      <c r="AB75" s="14" t="str">
        <f t="shared" si="101"/>
        <v>NÃO</v>
      </c>
      <c r="AC75" s="25" t="str">
        <f t="shared" si="75"/>
        <v>N</v>
      </c>
      <c r="AD75" s="14" t="b">
        <f t="shared" si="76"/>
        <v>0</v>
      </c>
      <c r="AE75" s="14" t="b">
        <f t="shared" si="77"/>
        <v>0</v>
      </c>
      <c r="AF75" s="26" t="str">
        <f t="shared" si="102"/>
        <v>NÃO</v>
      </c>
      <c r="AG75" s="25" t="str">
        <f t="shared" si="78"/>
        <v>I</v>
      </c>
      <c r="AH75" s="14" t="str">
        <f t="shared" si="79"/>
        <v>I</v>
      </c>
      <c r="AI75" s="14" t="b">
        <f t="shared" si="80"/>
        <v>0</v>
      </c>
      <c r="AJ75" s="26" t="str">
        <f t="shared" si="81"/>
        <v>NÃO</v>
      </c>
      <c r="AK75" s="14">
        <f t="shared" si="82"/>
        <v>0</v>
      </c>
      <c r="AL75" s="14">
        <f t="shared" si="83"/>
        <v>1.7452406437283512E-2</v>
      </c>
      <c r="AM75" s="24">
        <f t="shared" si="103"/>
        <v>0</v>
      </c>
      <c r="AN75" s="14">
        <f t="shared" si="84"/>
        <v>1.7449749160682683E-2</v>
      </c>
      <c r="AO75" s="14">
        <f t="shared" si="85"/>
        <v>1.7452406437283512E-2</v>
      </c>
      <c r="AP75" s="78">
        <f t="shared" si="104"/>
        <v>89.000152273922495</v>
      </c>
      <c r="AQ75" s="11"/>
      <c r="AR75" s="11"/>
      <c r="AS75" s="11"/>
      <c r="AT75" s="33">
        <f t="shared" si="86"/>
        <v>1</v>
      </c>
      <c r="AU75" s="33">
        <f t="shared" si="87"/>
        <v>0</v>
      </c>
      <c r="AV75" s="33">
        <f t="shared" si="88"/>
        <v>0</v>
      </c>
      <c r="AW75" s="34">
        <f t="shared" si="89"/>
        <v>-1.7449748351250485E-2</v>
      </c>
      <c r="AX75" s="34">
        <f t="shared" si="90"/>
        <v>-3.0458649045213493E-4</v>
      </c>
      <c r="AY75" s="34">
        <f t="shared" si="91"/>
        <v>0.99984769515639127</v>
      </c>
      <c r="AZ75" s="34">
        <f t="shared" si="92"/>
        <v>-1.7449748351250485E-2</v>
      </c>
      <c r="BA75" s="34">
        <f t="shared" si="93"/>
        <v>1</v>
      </c>
      <c r="BB75" s="34">
        <f t="shared" si="94"/>
        <v>1</v>
      </c>
      <c r="BC75" s="34">
        <f t="shared" si="105"/>
        <v>-1.7449748351250485E-2</v>
      </c>
      <c r="BD75" s="31">
        <f t="shared" si="106"/>
        <v>-0.99984767969313781</v>
      </c>
      <c r="BE75" s="11"/>
      <c r="BF75" s="11"/>
      <c r="BG75" s="11"/>
      <c r="BH75" s="11"/>
      <c r="BI75" s="11"/>
      <c r="BJ75" s="11"/>
      <c r="BK75" s="11"/>
    </row>
    <row r="76" spans="2:63" ht="18.75" thickBot="1">
      <c r="B76" s="141">
        <v>70</v>
      </c>
      <c r="C76" s="50">
        <v>1</v>
      </c>
      <c r="D76" s="50">
        <v>1</v>
      </c>
      <c r="E76" s="133" t="s">
        <v>7</v>
      </c>
      <c r="F76" s="143"/>
      <c r="G76" s="51">
        <v>0</v>
      </c>
      <c r="H76" s="51">
        <v>0</v>
      </c>
      <c r="I76" s="47">
        <f t="shared" si="95"/>
        <v>0.99984767969313781</v>
      </c>
      <c r="J76" s="49">
        <f t="shared" si="96"/>
        <v>0</v>
      </c>
      <c r="K76" s="118" t="str">
        <f t="shared" si="97"/>
        <v>I</v>
      </c>
      <c r="L76" s="123"/>
      <c r="M76" s="10">
        <v>0</v>
      </c>
      <c r="N76" s="136" t="s">
        <v>34</v>
      </c>
      <c r="O76" s="7">
        <f t="shared" si="67"/>
        <v>0</v>
      </c>
      <c r="P76" s="8">
        <f t="shared" si="68"/>
        <v>91</v>
      </c>
      <c r="Q76" s="40">
        <f t="shared" si="69"/>
        <v>91</v>
      </c>
      <c r="R76" s="41">
        <f t="shared" si="70"/>
        <v>0</v>
      </c>
      <c r="S76" s="127" t="str">
        <f t="shared" si="98"/>
        <v>N</v>
      </c>
      <c r="T76" s="131"/>
      <c r="U76" s="114">
        <v>0</v>
      </c>
      <c r="V76" s="74">
        <f t="shared" si="71"/>
        <v>0.99984772607724903</v>
      </c>
      <c r="W76" s="79">
        <f t="shared" si="99"/>
        <v>89.000152273922495</v>
      </c>
      <c r="X76" s="71" t="str">
        <f t="shared" si="100"/>
        <v>I</v>
      </c>
      <c r="Y76" s="9" t="str">
        <f t="shared" si="72"/>
        <v>I</v>
      </c>
      <c r="Z76" s="9" t="b">
        <f t="shared" si="73"/>
        <v>0</v>
      </c>
      <c r="AA76" s="9" t="b">
        <f t="shared" si="74"/>
        <v>0</v>
      </c>
      <c r="AB76" s="14" t="str">
        <f t="shared" si="101"/>
        <v>NÃO</v>
      </c>
      <c r="AC76" s="25" t="str">
        <f t="shared" si="75"/>
        <v>N</v>
      </c>
      <c r="AD76" s="14" t="b">
        <f t="shared" si="76"/>
        <v>0</v>
      </c>
      <c r="AE76" s="14" t="b">
        <f t="shared" si="77"/>
        <v>0</v>
      </c>
      <c r="AF76" s="26" t="str">
        <f t="shared" si="102"/>
        <v>NÃO</v>
      </c>
      <c r="AG76" s="25" t="str">
        <f t="shared" si="78"/>
        <v>I</v>
      </c>
      <c r="AH76" s="14" t="str">
        <f t="shared" si="79"/>
        <v>I</v>
      </c>
      <c r="AI76" s="14" t="b">
        <f t="shared" si="80"/>
        <v>0</v>
      </c>
      <c r="AJ76" s="26" t="str">
        <f t="shared" si="81"/>
        <v>NÃO</v>
      </c>
      <c r="AK76" s="14">
        <f t="shared" si="82"/>
        <v>0</v>
      </c>
      <c r="AL76" s="14">
        <f t="shared" si="83"/>
        <v>1.7452406437283512E-2</v>
      </c>
      <c r="AM76" s="24">
        <f t="shared" si="103"/>
        <v>0</v>
      </c>
      <c r="AN76" s="14">
        <f t="shared" si="84"/>
        <v>1.7449749160682683E-2</v>
      </c>
      <c r="AO76" s="14">
        <f t="shared" si="85"/>
        <v>1.7452406437283512E-2</v>
      </c>
      <c r="AP76" s="78">
        <f t="shared" si="104"/>
        <v>89.000152273922495</v>
      </c>
      <c r="AQ76" s="11"/>
      <c r="AR76" s="11"/>
      <c r="AS76" s="11"/>
      <c r="AT76" s="33">
        <f t="shared" si="86"/>
        <v>1</v>
      </c>
      <c r="AU76" s="33">
        <f t="shared" si="87"/>
        <v>0</v>
      </c>
      <c r="AV76" s="33">
        <f t="shared" si="88"/>
        <v>0</v>
      </c>
      <c r="AW76" s="34">
        <f t="shared" si="89"/>
        <v>-1.7449748351250485E-2</v>
      </c>
      <c r="AX76" s="34">
        <f t="shared" si="90"/>
        <v>-3.0458649045213493E-4</v>
      </c>
      <c r="AY76" s="34">
        <f t="shared" si="91"/>
        <v>0.99984769515639127</v>
      </c>
      <c r="AZ76" s="34">
        <f t="shared" si="92"/>
        <v>-1.7449748351250485E-2</v>
      </c>
      <c r="BA76" s="34">
        <f t="shared" si="93"/>
        <v>1</v>
      </c>
      <c r="BB76" s="34">
        <f t="shared" si="94"/>
        <v>1</v>
      </c>
      <c r="BC76" s="34">
        <f t="shared" si="105"/>
        <v>-1.7449748351250485E-2</v>
      </c>
      <c r="BD76" s="31">
        <f t="shared" si="106"/>
        <v>-0.99984767969313781</v>
      </c>
      <c r="BE76" s="11"/>
      <c r="BF76" s="11"/>
      <c r="BG76" s="11"/>
      <c r="BH76" s="11"/>
      <c r="BI76" s="11"/>
      <c r="BJ76" s="11"/>
      <c r="BK76" s="11"/>
    </row>
    <row r="77" spans="2:63" ht="18.75" thickBot="1">
      <c r="B77" s="141">
        <v>71</v>
      </c>
      <c r="C77" s="50">
        <v>1</v>
      </c>
      <c r="D77" s="50">
        <v>1</v>
      </c>
      <c r="E77" s="133" t="s">
        <v>7</v>
      </c>
      <c r="F77" s="143"/>
      <c r="G77" s="51">
        <v>0</v>
      </c>
      <c r="H77" s="51">
        <v>0</v>
      </c>
      <c r="I77" s="47">
        <f t="shared" si="95"/>
        <v>0.99984767969313781</v>
      </c>
      <c r="J77" s="49">
        <f t="shared" si="96"/>
        <v>0</v>
      </c>
      <c r="K77" s="118" t="str">
        <f t="shared" si="97"/>
        <v>I</v>
      </c>
      <c r="L77" s="123"/>
      <c r="M77" s="10">
        <v>0</v>
      </c>
      <c r="N77" s="136" t="s">
        <v>34</v>
      </c>
      <c r="O77" s="7">
        <f t="shared" si="67"/>
        <v>0</v>
      </c>
      <c r="P77" s="8">
        <f t="shared" si="68"/>
        <v>91</v>
      </c>
      <c r="Q77" s="40">
        <f t="shared" si="69"/>
        <v>91</v>
      </c>
      <c r="R77" s="41">
        <f t="shared" si="70"/>
        <v>0</v>
      </c>
      <c r="S77" s="127" t="str">
        <f t="shared" si="98"/>
        <v>N</v>
      </c>
      <c r="T77" s="131"/>
      <c r="U77" s="114">
        <v>0</v>
      </c>
      <c r="V77" s="74">
        <f t="shared" si="71"/>
        <v>0.99984772607724903</v>
      </c>
      <c r="W77" s="79">
        <f t="shared" si="99"/>
        <v>89.000152273922495</v>
      </c>
      <c r="X77" s="71" t="str">
        <f t="shared" si="100"/>
        <v>I</v>
      </c>
      <c r="Y77" s="9" t="str">
        <f t="shared" si="72"/>
        <v>I</v>
      </c>
      <c r="Z77" s="9" t="b">
        <f t="shared" si="73"/>
        <v>0</v>
      </c>
      <c r="AA77" s="9" t="b">
        <f t="shared" si="74"/>
        <v>0</v>
      </c>
      <c r="AB77" s="14" t="str">
        <f t="shared" si="101"/>
        <v>NÃO</v>
      </c>
      <c r="AC77" s="25" t="str">
        <f t="shared" si="75"/>
        <v>N</v>
      </c>
      <c r="AD77" s="14" t="b">
        <f t="shared" si="76"/>
        <v>0</v>
      </c>
      <c r="AE77" s="14" t="b">
        <f t="shared" si="77"/>
        <v>0</v>
      </c>
      <c r="AF77" s="26" t="str">
        <f t="shared" si="102"/>
        <v>NÃO</v>
      </c>
      <c r="AG77" s="25" t="str">
        <f t="shared" si="78"/>
        <v>I</v>
      </c>
      <c r="AH77" s="14" t="str">
        <f t="shared" si="79"/>
        <v>I</v>
      </c>
      <c r="AI77" s="14" t="b">
        <f t="shared" si="80"/>
        <v>0</v>
      </c>
      <c r="AJ77" s="26" t="str">
        <f t="shared" si="81"/>
        <v>NÃO</v>
      </c>
      <c r="AK77" s="14">
        <f t="shared" si="82"/>
        <v>0</v>
      </c>
      <c r="AL77" s="14">
        <f t="shared" si="83"/>
        <v>1.7452406437283512E-2</v>
      </c>
      <c r="AM77" s="24">
        <f t="shared" si="103"/>
        <v>0</v>
      </c>
      <c r="AN77" s="14">
        <f t="shared" si="84"/>
        <v>1.7449749160682683E-2</v>
      </c>
      <c r="AO77" s="14">
        <f t="shared" si="85"/>
        <v>1.7452406437283512E-2</v>
      </c>
      <c r="AP77" s="78">
        <f t="shared" si="104"/>
        <v>89.000152273922495</v>
      </c>
      <c r="AQ77" s="11"/>
      <c r="AR77" s="11"/>
      <c r="AS77" s="11"/>
      <c r="AT77" s="33">
        <f t="shared" si="86"/>
        <v>1</v>
      </c>
      <c r="AU77" s="33">
        <f t="shared" si="87"/>
        <v>0</v>
      </c>
      <c r="AV77" s="33">
        <f t="shared" si="88"/>
        <v>0</v>
      </c>
      <c r="AW77" s="34">
        <f t="shared" si="89"/>
        <v>-1.7449748351250485E-2</v>
      </c>
      <c r="AX77" s="34">
        <f t="shared" si="90"/>
        <v>-3.0458649045213493E-4</v>
      </c>
      <c r="AY77" s="34">
        <f t="shared" si="91"/>
        <v>0.99984769515639127</v>
      </c>
      <c r="AZ77" s="34">
        <f t="shared" si="92"/>
        <v>-1.7449748351250485E-2</v>
      </c>
      <c r="BA77" s="34">
        <f t="shared" si="93"/>
        <v>1</v>
      </c>
      <c r="BB77" s="34">
        <f t="shared" si="94"/>
        <v>1</v>
      </c>
      <c r="BC77" s="34">
        <f t="shared" si="105"/>
        <v>-1.7449748351250485E-2</v>
      </c>
      <c r="BD77" s="31">
        <f t="shared" si="106"/>
        <v>-0.99984767969313781</v>
      </c>
      <c r="BE77" s="11"/>
      <c r="BF77" s="11"/>
      <c r="BG77" s="11"/>
      <c r="BH77" s="11"/>
      <c r="BI77" s="11"/>
      <c r="BJ77" s="11"/>
      <c r="BK77" s="11"/>
    </row>
    <row r="78" spans="2:63" ht="18.75" thickBot="1">
      <c r="B78" s="141">
        <v>72</v>
      </c>
      <c r="C78" s="50">
        <v>1</v>
      </c>
      <c r="D78" s="50">
        <v>1</v>
      </c>
      <c r="E78" s="133" t="s">
        <v>7</v>
      </c>
      <c r="F78" s="143"/>
      <c r="G78" s="51">
        <v>0</v>
      </c>
      <c r="H78" s="51">
        <v>0</v>
      </c>
      <c r="I78" s="47">
        <f t="shared" si="95"/>
        <v>0.99984767969313781</v>
      </c>
      <c r="J78" s="49">
        <f t="shared" si="96"/>
        <v>0</v>
      </c>
      <c r="K78" s="118" t="str">
        <f t="shared" si="97"/>
        <v>I</v>
      </c>
      <c r="L78" s="123"/>
      <c r="M78" s="10">
        <v>0</v>
      </c>
      <c r="N78" s="136" t="s">
        <v>34</v>
      </c>
      <c r="O78" s="7">
        <f t="shared" si="67"/>
        <v>0</v>
      </c>
      <c r="P78" s="8">
        <f t="shared" si="68"/>
        <v>91</v>
      </c>
      <c r="Q78" s="40">
        <f t="shared" si="69"/>
        <v>91</v>
      </c>
      <c r="R78" s="41">
        <f t="shared" si="70"/>
        <v>0</v>
      </c>
      <c r="S78" s="127" t="str">
        <f t="shared" si="98"/>
        <v>N</v>
      </c>
      <c r="T78" s="131"/>
      <c r="U78" s="114">
        <v>0</v>
      </c>
      <c r="V78" s="74">
        <f t="shared" si="71"/>
        <v>0.99984772607724903</v>
      </c>
      <c r="W78" s="79">
        <f t="shared" si="99"/>
        <v>89.000152273922495</v>
      </c>
      <c r="X78" s="71" t="str">
        <f t="shared" si="100"/>
        <v>I</v>
      </c>
      <c r="Y78" s="9" t="str">
        <f t="shared" si="72"/>
        <v>I</v>
      </c>
      <c r="Z78" s="9" t="b">
        <f t="shared" si="73"/>
        <v>0</v>
      </c>
      <c r="AA78" s="9" t="b">
        <f t="shared" si="74"/>
        <v>0</v>
      </c>
      <c r="AB78" s="14" t="str">
        <f t="shared" si="101"/>
        <v>NÃO</v>
      </c>
      <c r="AC78" s="25" t="str">
        <f t="shared" si="75"/>
        <v>N</v>
      </c>
      <c r="AD78" s="14" t="b">
        <f t="shared" si="76"/>
        <v>0</v>
      </c>
      <c r="AE78" s="14" t="b">
        <f t="shared" si="77"/>
        <v>0</v>
      </c>
      <c r="AF78" s="26" t="str">
        <f t="shared" si="102"/>
        <v>NÃO</v>
      </c>
      <c r="AG78" s="25" t="str">
        <f t="shared" si="78"/>
        <v>I</v>
      </c>
      <c r="AH78" s="14" t="str">
        <f t="shared" si="79"/>
        <v>I</v>
      </c>
      <c r="AI78" s="14" t="b">
        <f t="shared" si="80"/>
        <v>0</v>
      </c>
      <c r="AJ78" s="26" t="str">
        <f t="shared" si="81"/>
        <v>NÃO</v>
      </c>
      <c r="AK78" s="14">
        <f t="shared" si="82"/>
        <v>0</v>
      </c>
      <c r="AL78" s="14">
        <f t="shared" si="83"/>
        <v>1.7452406437283512E-2</v>
      </c>
      <c r="AM78" s="24">
        <f t="shared" si="103"/>
        <v>0</v>
      </c>
      <c r="AN78" s="14">
        <f t="shared" si="84"/>
        <v>1.7449749160682683E-2</v>
      </c>
      <c r="AO78" s="14">
        <f t="shared" si="85"/>
        <v>1.7452406437283512E-2</v>
      </c>
      <c r="AP78" s="78">
        <f t="shared" si="104"/>
        <v>89.000152273922495</v>
      </c>
      <c r="AQ78" s="11"/>
      <c r="AR78" s="11"/>
      <c r="AS78" s="11"/>
      <c r="AT78" s="33">
        <f t="shared" si="86"/>
        <v>1</v>
      </c>
      <c r="AU78" s="33">
        <f t="shared" si="87"/>
        <v>0</v>
      </c>
      <c r="AV78" s="33">
        <f t="shared" si="88"/>
        <v>0</v>
      </c>
      <c r="AW78" s="34">
        <f t="shared" si="89"/>
        <v>-1.7449748351250485E-2</v>
      </c>
      <c r="AX78" s="34">
        <f t="shared" si="90"/>
        <v>-3.0458649045213493E-4</v>
      </c>
      <c r="AY78" s="34">
        <f t="shared" si="91"/>
        <v>0.99984769515639127</v>
      </c>
      <c r="AZ78" s="34">
        <f t="shared" si="92"/>
        <v>-1.7449748351250485E-2</v>
      </c>
      <c r="BA78" s="34">
        <f t="shared" si="93"/>
        <v>1</v>
      </c>
      <c r="BB78" s="34">
        <f t="shared" si="94"/>
        <v>1</v>
      </c>
      <c r="BC78" s="34">
        <f t="shared" si="105"/>
        <v>-1.7449748351250485E-2</v>
      </c>
      <c r="BD78" s="31">
        <f t="shared" si="106"/>
        <v>-0.99984767969313781</v>
      </c>
      <c r="BE78" s="11"/>
      <c r="BF78" s="11"/>
      <c r="BG78" s="11"/>
      <c r="BH78" s="11"/>
      <c r="BI78" s="11"/>
      <c r="BJ78" s="11"/>
      <c r="BK78" s="11"/>
    </row>
    <row r="79" spans="2:63" ht="18.75" thickBot="1">
      <c r="B79" s="141">
        <v>73</v>
      </c>
      <c r="C79" s="50">
        <v>1</v>
      </c>
      <c r="D79" s="50">
        <v>1</v>
      </c>
      <c r="E79" s="133" t="s">
        <v>7</v>
      </c>
      <c r="F79" s="143"/>
      <c r="G79" s="51">
        <v>0</v>
      </c>
      <c r="H79" s="51">
        <v>0</v>
      </c>
      <c r="I79" s="47">
        <f t="shared" si="95"/>
        <v>0.99984767969313781</v>
      </c>
      <c r="J79" s="49">
        <f t="shared" si="96"/>
        <v>0</v>
      </c>
      <c r="K79" s="118" t="str">
        <f t="shared" si="97"/>
        <v>I</v>
      </c>
      <c r="L79" s="123"/>
      <c r="M79" s="10">
        <v>0</v>
      </c>
      <c r="N79" s="136" t="s">
        <v>34</v>
      </c>
      <c r="O79" s="7">
        <f t="shared" si="67"/>
        <v>0</v>
      </c>
      <c r="P79" s="8">
        <f t="shared" si="68"/>
        <v>91</v>
      </c>
      <c r="Q79" s="40">
        <f t="shared" si="69"/>
        <v>91</v>
      </c>
      <c r="R79" s="41">
        <f t="shared" si="70"/>
        <v>0</v>
      </c>
      <c r="S79" s="127" t="str">
        <f t="shared" si="98"/>
        <v>N</v>
      </c>
      <c r="T79" s="131"/>
      <c r="U79" s="114">
        <v>0</v>
      </c>
      <c r="V79" s="74">
        <f t="shared" si="71"/>
        <v>0.99984772607724903</v>
      </c>
      <c r="W79" s="79">
        <f t="shared" si="99"/>
        <v>89.000152273922495</v>
      </c>
      <c r="X79" s="71" t="str">
        <f t="shared" si="100"/>
        <v>I</v>
      </c>
      <c r="Y79" s="9" t="str">
        <f t="shared" si="72"/>
        <v>I</v>
      </c>
      <c r="Z79" s="9" t="b">
        <f t="shared" si="73"/>
        <v>0</v>
      </c>
      <c r="AA79" s="9" t="b">
        <f t="shared" si="74"/>
        <v>0</v>
      </c>
      <c r="AB79" s="14" t="str">
        <f t="shared" si="101"/>
        <v>NÃO</v>
      </c>
      <c r="AC79" s="25" t="str">
        <f t="shared" si="75"/>
        <v>N</v>
      </c>
      <c r="AD79" s="14" t="b">
        <f t="shared" si="76"/>
        <v>0</v>
      </c>
      <c r="AE79" s="14" t="b">
        <f t="shared" si="77"/>
        <v>0</v>
      </c>
      <c r="AF79" s="26" t="str">
        <f t="shared" si="102"/>
        <v>NÃO</v>
      </c>
      <c r="AG79" s="25" t="str">
        <f t="shared" si="78"/>
        <v>I</v>
      </c>
      <c r="AH79" s="14" t="str">
        <f t="shared" si="79"/>
        <v>I</v>
      </c>
      <c r="AI79" s="14" t="b">
        <f t="shared" si="80"/>
        <v>0</v>
      </c>
      <c r="AJ79" s="26" t="str">
        <f t="shared" si="81"/>
        <v>NÃO</v>
      </c>
      <c r="AK79" s="14">
        <f t="shared" si="82"/>
        <v>0</v>
      </c>
      <c r="AL79" s="14">
        <f t="shared" si="83"/>
        <v>1.7452406437283512E-2</v>
      </c>
      <c r="AM79" s="24">
        <f t="shared" si="103"/>
        <v>0</v>
      </c>
      <c r="AN79" s="14">
        <f t="shared" si="84"/>
        <v>1.7449749160682683E-2</v>
      </c>
      <c r="AO79" s="14">
        <f t="shared" si="85"/>
        <v>1.7452406437283512E-2</v>
      </c>
      <c r="AP79" s="78">
        <f t="shared" si="104"/>
        <v>89.000152273922495</v>
      </c>
      <c r="AQ79" s="11"/>
      <c r="AR79" s="11"/>
      <c r="AS79" s="11"/>
      <c r="AT79" s="33">
        <f t="shared" si="86"/>
        <v>1</v>
      </c>
      <c r="AU79" s="33">
        <f t="shared" si="87"/>
        <v>0</v>
      </c>
      <c r="AV79" s="33">
        <f t="shared" si="88"/>
        <v>0</v>
      </c>
      <c r="AW79" s="34">
        <f t="shared" si="89"/>
        <v>-1.7449748351250485E-2</v>
      </c>
      <c r="AX79" s="34">
        <f t="shared" si="90"/>
        <v>-3.0458649045213493E-4</v>
      </c>
      <c r="AY79" s="34">
        <f t="shared" si="91"/>
        <v>0.99984769515639127</v>
      </c>
      <c r="AZ79" s="34">
        <f t="shared" si="92"/>
        <v>-1.7449748351250485E-2</v>
      </c>
      <c r="BA79" s="34">
        <f t="shared" si="93"/>
        <v>1</v>
      </c>
      <c r="BB79" s="34">
        <f t="shared" si="94"/>
        <v>1</v>
      </c>
      <c r="BC79" s="34">
        <f t="shared" si="105"/>
        <v>-1.7449748351250485E-2</v>
      </c>
      <c r="BD79" s="31">
        <f t="shared" si="106"/>
        <v>-0.99984767969313781</v>
      </c>
      <c r="BE79" s="11"/>
      <c r="BF79" s="11"/>
      <c r="BG79" s="11"/>
      <c r="BH79" s="11"/>
      <c r="BI79" s="11"/>
      <c r="BJ79" s="11"/>
      <c r="BK79" s="11"/>
    </row>
    <row r="80" spans="2:63" ht="18.75" thickBot="1">
      <c r="B80" s="141">
        <v>74</v>
      </c>
      <c r="C80" s="50">
        <v>1</v>
      </c>
      <c r="D80" s="50">
        <v>1</v>
      </c>
      <c r="E80" s="133" t="s">
        <v>7</v>
      </c>
      <c r="F80" s="143"/>
      <c r="G80" s="51">
        <v>0</v>
      </c>
      <c r="H80" s="51">
        <v>0</v>
      </c>
      <c r="I80" s="47">
        <f t="shared" si="95"/>
        <v>0.99984767969313781</v>
      </c>
      <c r="J80" s="49">
        <f t="shared" si="96"/>
        <v>0</v>
      </c>
      <c r="K80" s="118" t="str">
        <f t="shared" si="97"/>
        <v>I</v>
      </c>
      <c r="L80" s="123"/>
      <c r="M80" s="10">
        <v>0</v>
      </c>
      <c r="N80" s="136" t="s">
        <v>34</v>
      </c>
      <c r="O80" s="7">
        <f t="shared" si="67"/>
        <v>0</v>
      </c>
      <c r="P80" s="8">
        <f t="shared" si="68"/>
        <v>91</v>
      </c>
      <c r="Q80" s="40">
        <f t="shared" si="69"/>
        <v>91</v>
      </c>
      <c r="R80" s="41">
        <f t="shared" si="70"/>
        <v>0</v>
      </c>
      <c r="S80" s="127" t="str">
        <f t="shared" si="98"/>
        <v>N</v>
      </c>
      <c r="T80" s="131"/>
      <c r="U80" s="114">
        <v>0</v>
      </c>
      <c r="V80" s="74">
        <f t="shared" si="71"/>
        <v>0.99984772607724903</v>
      </c>
      <c r="W80" s="79">
        <f t="shared" si="99"/>
        <v>89.000152273922495</v>
      </c>
      <c r="X80" s="71" t="str">
        <f t="shared" si="100"/>
        <v>I</v>
      </c>
      <c r="Y80" s="9" t="str">
        <f t="shared" si="72"/>
        <v>I</v>
      </c>
      <c r="Z80" s="9" t="b">
        <f t="shared" si="73"/>
        <v>0</v>
      </c>
      <c r="AA80" s="9" t="b">
        <f t="shared" si="74"/>
        <v>0</v>
      </c>
      <c r="AB80" s="14" t="str">
        <f t="shared" si="101"/>
        <v>NÃO</v>
      </c>
      <c r="AC80" s="25" t="str">
        <f t="shared" si="75"/>
        <v>N</v>
      </c>
      <c r="AD80" s="14" t="b">
        <f t="shared" si="76"/>
        <v>0</v>
      </c>
      <c r="AE80" s="14" t="b">
        <f t="shared" si="77"/>
        <v>0</v>
      </c>
      <c r="AF80" s="26" t="str">
        <f t="shared" si="102"/>
        <v>NÃO</v>
      </c>
      <c r="AG80" s="25" t="str">
        <f t="shared" si="78"/>
        <v>I</v>
      </c>
      <c r="AH80" s="14" t="str">
        <f t="shared" si="79"/>
        <v>I</v>
      </c>
      <c r="AI80" s="14" t="b">
        <f t="shared" si="80"/>
        <v>0</v>
      </c>
      <c r="AJ80" s="26" t="str">
        <f t="shared" si="81"/>
        <v>NÃO</v>
      </c>
      <c r="AK80" s="14">
        <f t="shared" si="82"/>
        <v>0</v>
      </c>
      <c r="AL80" s="14">
        <f t="shared" si="83"/>
        <v>1.7452406437283512E-2</v>
      </c>
      <c r="AM80" s="24">
        <f t="shared" si="103"/>
        <v>0</v>
      </c>
      <c r="AN80" s="14">
        <f t="shared" si="84"/>
        <v>1.7449749160682683E-2</v>
      </c>
      <c r="AO80" s="14">
        <f t="shared" si="85"/>
        <v>1.7452406437283512E-2</v>
      </c>
      <c r="AP80" s="78">
        <f t="shared" si="104"/>
        <v>89.000152273922495</v>
      </c>
      <c r="AQ80" s="11"/>
      <c r="AR80" s="11"/>
      <c r="AS80" s="11"/>
      <c r="AT80" s="33">
        <f t="shared" si="86"/>
        <v>1</v>
      </c>
      <c r="AU80" s="33">
        <f t="shared" si="87"/>
        <v>0</v>
      </c>
      <c r="AV80" s="33">
        <f t="shared" si="88"/>
        <v>0</v>
      </c>
      <c r="AW80" s="34">
        <f t="shared" si="89"/>
        <v>-1.7449748351250485E-2</v>
      </c>
      <c r="AX80" s="34">
        <f t="shared" si="90"/>
        <v>-3.0458649045213493E-4</v>
      </c>
      <c r="AY80" s="34">
        <f t="shared" si="91"/>
        <v>0.99984769515639127</v>
      </c>
      <c r="AZ80" s="34">
        <f t="shared" si="92"/>
        <v>-1.7449748351250485E-2</v>
      </c>
      <c r="BA80" s="34">
        <f t="shared" si="93"/>
        <v>1</v>
      </c>
      <c r="BB80" s="34">
        <f t="shared" si="94"/>
        <v>1</v>
      </c>
      <c r="BC80" s="34">
        <f t="shared" si="105"/>
        <v>-1.7449748351250485E-2</v>
      </c>
      <c r="BD80" s="31">
        <f t="shared" si="106"/>
        <v>-0.99984767969313781</v>
      </c>
      <c r="BE80" s="11"/>
      <c r="BF80" s="11"/>
      <c r="BG80" s="11"/>
      <c r="BH80" s="11"/>
      <c r="BI80" s="11"/>
      <c r="BJ80" s="11"/>
      <c r="BK80" s="11"/>
    </row>
    <row r="81" spans="2:63" ht="18.75" thickBot="1">
      <c r="B81" s="141">
        <v>75</v>
      </c>
      <c r="C81" s="50">
        <v>1</v>
      </c>
      <c r="D81" s="50">
        <v>1</v>
      </c>
      <c r="E81" s="133" t="s">
        <v>7</v>
      </c>
      <c r="F81" s="143"/>
      <c r="G81" s="51">
        <v>0</v>
      </c>
      <c r="H81" s="51">
        <v>0</v>
      </c>
      <c r="I81" s="47">
        <f t="shared" si="95"/>
        <v>0.99984767969313781</v>
      </c>
      <c r="J81" s="49">
        <f t="shared" si="96"/>
        <v>0</v>
      </c>
      <c r="K81" s="118" t="str">
        <f t="shared" si="97"/>
        <v>I</v>
      </c>
      <c r="L81" s="123"/>
      <c r="M81" s="10">
        <v>0</v>
      </c>
      <c r="N81" s="136" t="s">
        <v>34</v>
      </c>
      <c r="O81" s="7">
        <f t="shared" si="67"/>
        <v>0</v>
      </c>
      <c r="P81" s="8">
        <f t="shared" si="68"/>
        <v>91</v>
      </c>
      <c r="Q81" s="40">
        <f t="shared" si="69"/>
        <v>91</v>
      </c>
      <c r="R81" s="41">
        <f t="shared" si="70"/>
        <v>0</v>
      </c>
      <c r="S81" s="127" t="str">
        <f t="shared" si="98"/>
        <v>N</v>
      </c>
      <c r="T81" s="131"/>
      <c r="U81" s="114">
        <v>0</v>
      </c>
      <c r="V81" s="74">
        <f t="shared" si="71"/>
        <v>0.99984772607724903</v>
      </c>
      <c r="W81" s="79">
        <f t="shared" si="99"/>
        <v>89.000152273922495</v>
      </c>
      <c r="X81" s="71" t="str">
        <f t="shared" si="100"/>
        <v>I</v>
      </c>
      <c r="Y81" s="9" t="str">
        <f t="shared" si="72"/>
        <v>I</v>
      </c>
      <c r="Z81" s="9" t="b">
        <f t="shared" si="73"/>
        <v>0</v>
      </c>
      <c r="AA81" s="9" t="b">
        <f t="shared" si="74"/>
        <v>0</v>
      </c>
      <c r="AB81" s="14" t="str">
        <f t="shared" si="101"/>
        <v>NÃO</v>
      </c>
      <c r="AC81" s="25" t="str">
        <f t="shared" si="75"/>
        <v>N</v>
      </c>
      <c r="AD81" s="14" t="b">
        <f t="shared" si="76"/>
        <v>0</v>
      </c>
      <c r="AE81" s="14" t="b">
        <f t="shared" si="77"/>
        <v>0</v>
      </c>
      <c r="AF81" s="26" t="str">
        <f t="shared" si="102"/>
        <v>NÃO</v>
      </c>
      <c r="AG81" s="25" t="str">
        <f t="shared" si="78"/>
        <v>I</v>
      </c>
      <c r="AH81" s="14" t="str">
        <f t="shared" si="79"/>
        <v>I</v>
      </c>
      <c r="AI81" s="14" t="b">
        <f t="shared" si="80"/>
        <v>0</v>
      </c>
      <c r="AJ81" s="26" t="str">
        <f t="shared" si="81"/>
        <v>NÃO</v>
      </c>
      <c r="AK81" s="14">
        <f t="shared" si="82"/>
        <v>0</v>
      </c>
      <c r="AL81" s="14">
        <f t="shared" si="83"/>
        <v>1.7452406437283512E-2</v>
      </c>
      <c r="AM81" s="24">
        <f t="shared" si="103"/>
        <v>0</v>
      </c>
      <c r="AN81" s="14">
        <f t="shared" si="84"/>
        <v>1.7449749160682683E-2</v>
      </c>
      <c r="AO81" s="14">
        <f t="shared" si="85"/>
        <v>1.7452406437283512E-2</v>
      </c>
      <c r="AP81" s="78">
        <f t="shared" si="104"/>
        <v>89.000152273922495</v>
      </c>
      <c r="AQ81" s="11"/>
      <c r="AR81" s="11"/>
      <c r="AS81" s="11"/>
      <c r="AT81" s="33">
        <f t="shared" si="86"/>
        <v>1</v>
      </c>
      <c r="AU81" s="33">
        <f t="shared" si="87"/>
        <v>0</v>
      </c>
      <c r="AV81" s="33">
        <f t="shared" si="88"/>
        <v>0</v>
      </c>
      <c r="AW81" s="34">
        <f t="shared" si="89"/>
        <v>-1.7449748351250485E-2</v>
      </c>
      <c r="AX81" s="34">
        <f t="shared" si="90"/>
        <v>-3.0458649045213493E-4</v>
      </c>
      <c r="AY81" s="34">
        <f t="shared" si="91"/>
        <v>0.99984769515639127</v>
      </c>
      <c r="AZ81" s="34">
        <f t="shared" si="92"/>
        <v>-1.7449748351250485E-2</v>
      </c>
      <c r="BA81" s="34">
        <f t="shared" si="93"/>
        <v>1</v>
      </c>
      <c r="BB81" s="34">
        <f t="shared" si="94"/>
        <v>1</v>
      </c>
      <c r="BC81" s="34">
        <f t="shared" si="105"/>
        <v>-1.7449748351250485E-2</v>
      </c>
      <c r="BD81" s="31">
        <f t="shared" si="106"/>
        <v>-0.99984767969313781</v>
      </c>
      <c r="BE81" s="11"/>
      <c r="BF81" s="11"/>
      <c r="BG81" s="11"/>
      <c r="BH81" s="11"/>
      <c r="BI81" s="11"/>
      <c r="BJ81" s="11"/>
      <c r="BK81" s="11"/>
    </row>
    <row r="82" spans="2:63" ht="18.75" thickBot="1">
      <c r="B82" s="141">
        <v>76</v>
      </c>
      <c r="C82" s="50">
        <v>1</v>
      </c>
      <c r="D82" s="50">
        <v>1</v>
      </c>
      <c r="E82" s="133" t="s">
        <v>7</v>
      </c>
      <c r="F82" s="143"/>
      <c r="G82" s="51">
        <v>0</v>
      </c>
      <c r="H82" s="51">
        <v>0</v>
      </c>
      <c r="I82" s="47">
        <f t="shared" si="95"/>
        <v>0.99984767969313781</v>
      </c>
      <c r="J82" s="49">
        <f t="shared" si="96"/>
        <v>0</v>
      </c>
      <c r="K82" s="118" t="str">
        <f t="shared" si="97"/>
        <v>I</v>
      </c>
      <c r="L82" s="123"/>
      <c r="M82" s="10">
        <v>0</v>
      </c>
      <c r="N82" s="136" t="s">
        <v>34</v>
      </c>
      <c r="O82" s="7">
        <f t="shared" si="67"/>
        <v>0</v>
      </c>
      <c r="P82" s="8">
        <f t="shared" si="68"/>
        <v>91</v>
      </c>
      <c r="Q82" s="40">
        <f t="shared" si="69"/>
        <v>91</v>
      </c>
      <c r="R82" s="41">
        <f t="shared" si="70"/>
        <v>0</v>
      </c>
      <c r="S82" s="127" t="str">
        <f t="shared" si="98"/>
        <v>N</v>
      </c>
      <c r="T82" s="131"/>
      <c r="U82" s="114">
        <v>0</v>
      </c>
      <c r="V82" s="74">
        <f t="shared" si="71"/>
        <v>0.99984772607724903</v>
      </c>
      <c r="W82" s="79">
        <f t="shared" si="99"/>
        <v>89.000152273922495</v>
      </c>
      <c r="X82" s="71" t="str">
        <f t="shared" si="100"/>
        <v>I</v>
      </c>
      <c r="Y82" s="9" t="str">
        <f t="shared" si="72"/>
        <v>I</v>
      </c>
      <c r="Z82" s="9" t="b">
        <f t="shared" si="73"/>
        <v>0</v>
      </c>
      <c r="AA82" s="9" t="b">
        <f t="shared" si="74"/>
        <v>0</v>
      </c>
      <c r="AB82" s="14" t="str">
        <f t="shared" si="101"/>
        <v>NÃO</v>
      </c>
      <c r="AC82" s="25" t="str">
        <f t="shared" si="75"/>
        <v>N</v>
      </c>
      <c r="AD82" s="14" t="b">
        <f t="shared" si="76"/>
        <v>0</v>
      </c>
      <c r="AE82" s="14" t="b">
        <f t="shared" si="77"/>
        <v>0</v>
      </c>
      <c r="AF82" s="26" t="str">
        <f t="shared" si="102"/>
        <v>NÃO</v>
      </c>
      <c r="AG82" s="25" t="str">
        <f t="shared" si="78"/>
        <v>I</v>
      </c>
      <c r="AH82" s="14" t="str">
        <f t="shared" si="79"/>
        <v>I</v>
      </c>
      <c r="AI82" s="14" t="b">
        <f t="shared" si="80"/>
        <v>0</v>
      </c>
      <c r="AJ82" s="26" t="str">
        <f t="shared" si="81"/>
        <v>NÃO</v>
      </c>
      <c r="AK82" s="14">
        <f t="shared" si="82"/>
        <v>0</v>
      </c>
      <c r="AL82" s="14">
        <f t="shared" si="83"/>
        <v>1.7452406437283512E-2</v>
      </c>
      <c r="AM82" s="24">
        <f t="shared" si="103"/>
        <v>0</v>
      </c>
      <c r="AN82" s="14">
        <f t="shared" si="84"/>
        <v>1.7449749160682683E-2</v>
      </c>
      <c r="AO82" s="14">
        <f t="shared" si="85"/>
        <v>1.7452406437283512E-2</v>
      </c>
      <c r="AP82" s="78">
        <f t="shared" si="104"/>
        <v>89.000152273922495</v>
      </c>
      <c r="AQ82" s="11"/>
      <c r="AR82" s="11"/>
      <c r="AS82" s="11"/>
      <c r="AT82" s="33">
        <f t="shared" si="86"/>
        <v>1</v>
      </c>
      <c r="AU82" s="33">
        <f t="shared" si="87"/>
        <v>0</v>
      </c>
      <c r="AV82" s="33">
        <f t="shared" si="88"/>
        <v>0</v>
      </c>
      <c r="AW82" s="34">
        <f t="shared" si="89"/>
        <v>-1.7449748351250485E-2</v>
      </c>
      <c r="AX82" s="34">
        <f t="shared" si="90"/>
        <v>-3.0458649045213493E-4</v>
      </c>
      <c r="AY82" s="34">
        <f t="shared" si="91"/>
        <v>0.99984769515639127</v>
      </c>
      <c r="AZ82" s="34">
        <f t="shared" si="92"/>
        <v>-1.7449748351250485E-2</v>
      </c>
      <c r="BA82" s="34">
        <f t="shared" si="93"/>
        <v>1</v>
      </c>
      <c r="BB82" s="34">
        <f t="shared" si="94"/>
        <v>1</v>
      </c>
      <c r="BC82" s="34">
        <f t="shared" si="105"/>
        <v>-1.7449748351250485E-2</v>
      </c>
      <c r="BD82" s="31">
        <f t="shared" si="106"/>
        <v>-0.99984767969313781</v>
      </c>
      <c r="BE82" s="11"/>
      <c r="BF82" s="11"/>
      <c r="BG82" s="11"/>
      <c r="BH82" s="11"/>
      <c r="BI82" s="11"/>
      <c r="BJ82" s="11"/>
      <c r="BK82" s="11"/>
    </row>
    <row r="83" spans="2:63" ht="18.75" thickBot="1">
      <c r="B83" s="141">
        <v>77</v>
      </c>
      <c r="C83" s="50">
        <v>1</v>
      </c>
      <c r="D83" s="50">
        <v>1</v>
      </c>
      <c r="E83" s="133" t="s">
        <v>7</v>
      </c>
      <c r="F83" s="143"/>
      <c r="G83" s="51">
        <v>0</v>
      </c>
      <c r="H83" s="51">
        <v>0</v>
      </c>
      <c r="I83" s="47">
        <f t="shared" si="95"/>
        <v>0.99984767969313781</v>
      </c>
      <c r="J83" s="49">
        <f t="shared" si="96"/>
        <v>0</v>
      </c>
      <c r="K83" s="118" t="str">
        <f t="shared" si="97"/>
        <v>I</v>
      </c>
      <c r="L83" s="123"/>
      <c r="M83" s="10">
        <v>0</v>
      </c>
      <c r="N83" s="136" t="s">
        <v>34</v>
      </c>
      <c r="O83" s="7">
        <f t="shared" si="67"/>
        <v>0</v>
      </c>
      <c r="P83" s="8">
        <f t="shared" si="68"/>
        <v>91</v>
      </c>
      <c r="Q83" s="40">
        <f t="shared" si="69"/>
        <v>91</v>
      </c>
      <c r="R83" s="41">
        <f t="shared" si="70"/>
        <v>0</v>
      </c>
      <c r="S83" s="127" t="str">
        <f t="shared" si="98"/>
        <v>N</v>
      </c>
      <c r="T83" s="131"/>
      <c r="U83" s="114">
        <v>0</v>
      </c>
      <c r="V83" s="74">
        <f t="shared" si="71"/>
        <v>0.99984772607724903</v>
      </c>
      <c r="W83" s="79">
        <f t="shared" si="99"/>
        <v>89.000152273922495</v>
      </c>
      <c r="X83" s="71" t="str">
        <f t="shared" si="100"/>
        <v>I</v>
      </c>
      <c r="Y83" s="9" t="str">
        <f t="shared" si="72"/>
        <v>I</v>
      </c>
      <c r="Z83" s="9" t="b">
        <f t="shared" si="73"/>
        <v>0</v>
      </c>
      <c r="AA83" s="9" t="b">
        <f t="shared" si="74"/>
        <v>0</v>
      </c>
      <c r="AB83" s="14" t="str">
        <f t="shared" si="101"/>
        <v>NÃO</v>
      </c>
      <c r="AC83" s="25" t="str">
        <f t="shared" si="75"/>
        <v>N</v>
      </c>
      <c r="AD83" s="14" t="b">
        <f t="shared" si="76"/>
        <v>0</v>
      </c>
      <c r="AE83" s="14" t="b">
        <f t="shared" si="77"/>
        <v>0</v>
      </c>
      <c r="AF83" s="26" t="str">
        <f t="shared" si="102"/>
        <v>NÃO</v>
      </c>
      <c r="AG83" s="25" t="str">
        <f t="shared" si="78"/>
        <v>I</v>
      </c>
      <c r="AH83" s="14" t="str">
        <f t="shared" si="79"/>
        <v>I</v>
      </c>
      <c r="AI83" s="14" t="b">
        <f t="shared" si="80"/>
        <v>0</v>
      </c>
      <c r="AJ83" s="26" t="str">
        <f t="shared" si="81"/>
        <v>NÃO</v>
      </c>
      <c r="AK83" s="14">
        <f t="shared" si="82"/>
        <v>0</v>
      </c>
      <c r="AL83" s="14">
        <f t="shared" si="83"/>
        <v>1.7452406437283512E-2</v>
      </c>
      <c r="AM83" s="24">
        <f t="shared" si="103"/>
        <v>0</v>
      </c>
      <c r="AN83" s="14">
        <f t="shared" si="84"/>
        <v>1.7449749160682683E-2</v>
      </c>
      <c r="AO83" s="14">
        <f t="shared" si="85"/>
        <v>1.7452406437283512E-2</v>
      </c>
      <c r="AP83" s="78">
        <f t="shared" si="104"/>
        <v>89.000152273922495</v>
      </c>
      <c r="AQ83" s="11"/>
      <c r="AR83" s="11"/>
      <c r="AS83" s="11"/>
      <c r="AT83" s="33">
        <f t="shared" si="86"/>
        <v>1</v>
      </c>
      <c r="AU83" s="33">
        <f t="shared" si="87"/>
        <v>0</v>
      </c>
      <c r="AV83" s="33">
        <f t="shared" si="88"/>
        <v>0</v>
      </c>
      <c r="AW83" s="34">
        <f t="shared" si="89"/>
        <v>-1.7449748351250485E-2</v>
      </c>
      <c r="AX83" s="34">
        <f t="shared" si="90"/>
        <v>-3.0458649045213493E-4</v>
      </c>
      <c r="AY83" s="34">
        <f t="shared" si="91"/>
        <v>0.99984769515639127</v>
      </c>
      <c r="AZ83" s="34">
        <f t="shared" si="92"/>
        <v>-1.7449748351250485E-2</v>
      </c>
      <c r="BA83" s="34">
        <f t="shared" si="93"/>
        <v>1</v>
      </c>
      <c r="BB83" s="34">
        <f t="shared" si="94"/>
        <v>1</v>
      </c>
      <c r="BC83" s="34">
        <f t="shared" si="105"/>
        <v>-1.7449748351250485E-2</v>
      </c>
      <c r="BD83" s="31">
        <f t="shared" si="106"/>
        <v>-0.99984767969313781</v>
      </c>
      <c r="BE83" s="11"/>
      <c r="BF83" s="11"/>
      <c r="BG83" s="11"/>
      <c r="BH83" s="11"/>
      <c r="BI83" s="11"/>
      <c r="BJ83" s="11"/>
      <c r="BK83" s="11"/>
    </row>
    <row r="84" spans="2:63" ht="18.75" thickBot="1">
      <c r="B84" s="141">
        <v>78</v>
      </c>
      <c r="C84" s="50">
        <v>1</v>
      </c>
      <c r="D84" s="50">
        <v>1</v>
      </c>
      <c r="E84" s="133" t="s">
        <v>7</v>
      </c>
      <c r="F84" s="143"/>
      <c r="G84" s="51">
        <v>0</v>
      </c>
      <c r="H84" s="51">
        <v>0</v>
      </c>
      <c r="I84" s="47">
        <f t="shared" si="95"/>
        <v>0.99984767969313781</v>
      </c>
      <c r="J84" s="49">
        <f t="shared" si="96"/>
        <v>0</v>
      </c>
      <c r="K84" s="118" t="str">
        <f t="shared" si="97"/>
        <v>I</v>
      </c>
      <c r="L84" s="123"/>
      <c r="M84" s="10">
        <v>0</v>
      </c>
      <c r="N84" s="136" t="s">
        <v>34</v>
      </c>
      <c r="O84" s="7">
        <f t="shared" si="67"/>
        <v>0</v>
      </c>
      <c r="P84" s="8">
        <f t="shared" si="68"/>
        <v>91</v>
      </c>
      <c r="Q84" s="40">
        <f t="shared" si="69"/>
        <v>91</v>
      </c>
      <c r="R84" s="41">
        <f t="shared" si="70"/>
        <v>0</v>
      </c>
      <c r="S84" s="127" t="str">
        <f t="shared" si="98"/>
        <v>N</v>
      </c>
      <c r="T84" s="131"/>
      <c r="U84" s="114">
        <v>0</v>
      </c>
      <c r="V84" s="74">
        <f t="shared" si="71"/>
        <v>0.99984772607724903</v>
      </c>
      <c r="W84" s="79">
        <f t="shared" si="99"/>
        <v>89.000152273922495</v>
      </c>
      <c r="X84" s="71" t="str">
        <f t="shared" si="100"/>
        <v>I</v>
      </c>
      <c r="Y84" s="9" t="str">
        <f t="shared" si="72"/>
        <v>I</v>
      </c>
      <c r="Z84" s="9" t="b">
        <f t="shared" si="73"/>
        <v>0</v>
      </c>
      <c r="AA84" s="9" t="b">
        <f t="shared" si="74"/>
        <v>0</v>
      </c>
      <c r="AB84" s="14" t="str">
        <f t="shared" si="101"/>
        <v>NÃO</v>
      </c>
      <c r="AC84" s="25" t="str">
        <f t="shared" si="75"/>
        <v>N</v>
      </c>
      <c r="AD84" s="14" t="b">
        <f t="shared" si="76"/>
        <v>0</v>
      </c>
      <c r="AE84" s="14" t="b">
        <f t="shared" si="77"/>
        <v>0</v>
      </c>
      <c r="AF84" s="26" t="str">
        <f t="shared" si="102"/>
        <v>NÃO</v>
      </c>
      <c r="AG84" s="25" t="str">
        <f t="shared" si="78"/>
        <v>I</v>
      </c>
      <c r="AH84" s="14" t="str">
        <f t="shared" si="79"/>
        <v>I</v>
      </c>
      <c r="AI84" s="14" t="b">
        <f t="shared" si="80"/>
        <v>0</v>
      </c>
      <c r="AJ84" s="26" t="str">
        <f t="shared" si="81"/>
        <v>NÃO</v>
      </c>
      <c r="AK84" s="14">
        <f t="shared" si="82"/>
        <v>0</v>
      </c>
      <c r="AL84" s="14">
        <f t="shared" si="83"/>
        <v>1.7452406437283512E-2</v>
      </c>
      <c r="AM84" s="24">
        <f t="shared" si="103"/>
        <v>0</v>
      </c>
      <c r="AN84" s="14">
        <f t="shared" si="84"/>
        <v>1.7449749160682683E-2</v>
      </c>
      <c r="AO84" s="14">
        <f t="shared" si="85"/>
        <v>1.7452406437283512E-2</v>
      </c>
      <c r="AP84" s="78">
        <f t="shared" si="104"/>
        <v>89.000152273922495</v>
      </c>
      <c r="AQ84" s="11"/>
      <c r="AR84" s="11"/>
      <c r="AS84" s="11"/>
      <c r="AT84" s="33">
        <f t="shared" si="86"/>
        <v>1</v>
      </c>
      <c r="AU84" s="33">
        <f t="shared" si="87"/>
        <v>0</v>
      </c>
      <c r="AV84" s="33">
        <f t="shared" si="88"/>
        <v>0</v>
      </c>
      <c r="AW84" s="34">
        <f t="shared" si="89"/>
        <v>-1.7449748351250485E-2</v>
      </c>
      <c r="AX84" s="34">
        <f t="shared" si="90"/>
        <v>-3.0458649045213493E-4</v>
      </c>
      <c r="AY84" s="34">
        <f t="shared" si="91"/>
        <v>0.99984769515639127</v>
      </c>
      <c r="AZ84" s="34">
        <f t="shared" si="92"/>
        <v>-1.7449748351250485E-2</v>
      </c>
      <c r="BA84" s="34">
        <f t="shared" si="93"/>
        <v>1</v>
      </c>
      <c r="BB84" s="34">
        <f t="shared" si="94"/>
        <v>1</v>
      </c>
      <c r="BC84" s="34">
        <f t="shared" si="105"/>
        <v>-1.7449748351250485E-2</v>
      </c>
      <c r="BD84" s="31">
        <f t="shared" si="106"/>
        <v>-0.99984767969313781</v>
      </c>
      <c r="BE84" s="11"/>
      <c r="BF84" s="11"/>
      <c r="BG84" s="11"/>
      <c r="BH84" s="11"/>
      <c r="BI84" s="11"/>
      <c r="BJ84" s="11"/>
      <c r="BK84" s="11"/>
    </row>
    <row r="85" spans="2:63" ht="18.75" thickBot="1">
      <c r="B85" s="141">
        <v>79</v>
      </c>
      <c r="C85" s="50">
        <v>1</v>
      </c>
      <c r="D85" s="50">
        <v>1</v>
      </c>
      <c r="E85" s="133" t="s">
        <v>7</v>
      </c>
      <c r="F85" s="143"/>
      <c r="G85" s="51">
        <v>0</v>
      </c>
      <c r="H85" s="51">
        <v>0</v>
      </c>
      <c r="I85" s="47">
        <f t="shared" si="95"/>
        <v>0.99984767969313781</v>
      </c>
      <c r="J85" s="49">
        <f t="shared" si="96"/>
        <v>0</v>
      </c>
      <c r="K85" s="118" t="str">
        <f t="shared" si="97"/>
        <v>I</v>
      </c>
      <c r="L85" s="123"/>
      <c r="M85" s="10">
        <v>0</v>
      </c>
      <c r="N85" s="136" t="s">
        <v>34</v>
      </c>
      <c r="O85" s="7">
        <f t="shared" si="67"/>
        <v>0</v>
      </c>
      <c r="P85" s="8">
        <f t="shared" si="68"/>
        <v>91</v>
      </c>
      <c r="Q85" s="40">
        <f t="shared" si="69"/>
        <v>91</v>
      </c>
      <c r="R85" s="41">
        <f t="shared" si="70"/>
        <v>0</v>
      </c>
      <c r="S85" s="127" t="str">
        <f t="shared" si="98"/>
        <v>N</v>
      </c>
      <c r="T85" s="131"/>
      <c r="U85" s="114">
        <v>0</v>
      </c>
      <c r="V85" s="74">
        <f t="shared" si="71"/>
        <v>0.99984772607724903</v>
      </c>
      <c r="W85" s="79">
        <f t="shared" si="99"/>
        <v>89.000152273922495</v>
      </c>
      <c r="X85" s="71" t="str">
        <f t="shared" si="100"/>
        <v>I</v>
      </c>
      <c r="Y85" s="9" t="str">
        <f t="shared" si="72"/>
        <v>I</v>
      </c>
      <c r="Z85" s="9" t="b">
        <f t="shared" si="73"/>
        <v>0</v>
      </c>
      <c r="AA85" s="9" t="b">
        <f t="shared" si="74"/>
        <v>0</v>
      </c>
      <c r="AB85" s="14" t="str">
        <f t="shared" si="101"/>
        <v>NÃO</v>
      </c>
      <c r="AC85" s="25" t="str">
        <f t="shared" si="75"/>
        <v>N</v>
      </c>
      <c r="AD85" s="14" t="b">
        <f t="shared" si="76"/>
        <v>0</v>
      </c>
      <c r="AE85" s="14" t="b">
        <f t="shared" si="77"/>
        <v>0</v>
      </c>
      <c r="AF85" s="26" t="str">
        <f t="shared" si="102"/>
        <v>NÃO</v>
      </c>
      <c r="AG85" s="25" t="str">
        <f t="shared" si="78"/>
        <v>I</v>
      </c>
      <c r="AH85" s="14" t="str">
        <f t="shared" si="79"/>
        <v>I</v>
      </c>
      <c r="AI85" s="14" t="b">
        <f t="shared" si="80"/>
        <v>0</v>
      </c>
      <c r="AJ85" s="26" t="str">
        <f t="shared" si="81"/>
        <v>NÃO</v>
      </c>
      <c r="AK85" s="14">
        <f t="shared" si="82"/>
        <v>0</v>
      </c>
      <c r="AL85" s="14">
        <f t="shared" si="83"/>
        <v>1.7452406437283512E-2</v>
      </c>
      <c r="AM85" s="24">
        <f t="shared" si="103"/>
        <v>0</v>
      </c>
      <c r="AN85" s="14">
        <f t="shared" si="84"/>
        <v>1.7449749160682683E-2</v>
      </c>
      <c r="AO85" s="14">
        <f t="shared" si="85"/>
        <v>1.7452406437283512E-2</v>
      </c>
      <c r="AP85" s="78">
        <f t="shared" si="104"/>
        <v>89.000152273922495</v>
      </c>
      <c r="AQ85" s="11"/>
      <c r="AR85" s="11"/>
      <c r="AS85" s="11"/>
      <c r="AT85" s="33">
        <f t="shared" si="86"/>
        <v>1</v>
      </c>
      <c r="AU85" s="33">
        <f t="shared" si="87"/>
        <v>0</v>
      </c>
      <c r="AV85" s="33">
        <f t="shared" si="88"/>
        <v>0</v>
      </c>
      <c r="AW85" s="34">
        <f t="shared" si="89"/>
        <v>-1.7449748351250485E-2</v>
      </c>
      <c r="AX85" s="34">
        <f t="shared" si="90"/>
        <v>-3.0458649045213493E-4</v>
      </c>
      <c r="AY85" s="34">
        <f t="shared" si="91"/>
        <v>0.99984769515639127</v>
      </c>
      <c r="AZ85" s="34">
        <f t="shared" si="92"/>
        <v>-1.7449748351250485E-2</v>
      </c>
      <c r="BA85" s="34">
        <f t="shared" si="93"/>
        <v>1</v>
      </c>
      <c r="BB85" s="34">
        <f t="shared" si="94"/>
        <v>1</v>
      </c>
      <c r="BC85" s="34">
        <f t="shared" si="105"/>
        <v>-1.7449748351250485E-2</v>
      </c>
      <c r="BD85" s="31">
        <f t="shared" si="106"/>
        <v>-0.99984767969313781</v>
      </c>
      <c r="BE85" s="11"/>
      <c r="BF85" s="11"/>
      <c r="BG85" s="11"/>
      <c r="BH85" s="11"/>
      <c r="BI85" s="11"/>
      <c r="BJ85" s="11"/>
      <c r="BK85" s="11"/>
    </row>
    <row r="86" spans="2:63" ht="18.75" thickBot="1">
      <c r="B86" s="141">
        <v>80</v>
      </c>
      <c r="C86" s="50">
        <v>1</v>
      </c>
      <c r="D86" s="50">
        <v>1</v>
      </c>
      <c r="E86" s="133" t="s">
        <v>7</v>
      </c>
      <c r="F86" s="143"/>
      <c r="G86" s="51">
        <v>0</v>
      </c>
      <c r="H86" s="51">
        <v>0</v>
      </c>
      <c r="I86" s="47">
        <f t="shared" si="95"/>
        <v>0.99984767969313781</v>
      </c>
      <c r="J86" s="49">
        <f t="shared" si="96"/>
        <v>0</v>
      </c>
      <c r="K86" s="118" t="str">
        <f t="shared" si="97"/>
        <v>I</v>
      </c>
      <c r="L86" s="123"/>
      <c r="M86" s="10">
        <v>0</v>
      </c>
      <c r="N86" s="136" t="s">
        <v>34</v>
      </c>
      <c r="O86" s="7">
        <f t="shared" si="67"/>
        <v>0</v>
      </c>
      <c r="P86" s="8">
        <f t="shared" si="68"/>
        <v>91</v>
      </c>
      <c r="Q86" s="40">
        <f t="shared" si="69"/>
        <v>91</v>
      </c>
      <c r="R86" s="41">
        <f t="shared" si="70"/>
        <v>0</v>
      </c>
      <c r="S86" s="127" t="str">
        <f t="shared" si="98"/>
        <v>N</v>
      </c>
      <c r="T86" s="131"/>
      <c r="U86" s="114">
        <v>0</v>
      </c>
      <c r="V86" s="74">
        <f t="shared" si="71"/>
        <v>0.99984772607724903</v>
      </c>
      <c r="W86" s="79">
        <f t="shared" si="99"/>
        <v>89.000152273922495</v>
      </c>
      <c r="X86" s="71" t="str">
        <f t="shared" si="100"/>
        <v>I</v>
      </c>
      <c r="Y86" s="9" t="str">
        <f t="shared" si="72"/>
        <v>I</v>
      </c>
      <c r="Z86" s="9" t="b">
        <f t="shared" si="73"/>
        <v>0</v>
      </c>
      <c r="AA86" s="9" t="b">
        <f t="shared" si="74"/>
        <v>0</v>
      </c>
      <c r="AB86" s="14" t="str">
        <f t="shared" si="101"/>
        <v>NÃO</v>
      </c>
      <c r="AC86" s="25" t="str">
        <f t="shared" si="75"/>
        <v>N</v>
      </c>
      <c r="AD86" s="14" t="b">
        <f t="shared" si="76"/>
        <v>0</v>
      </c>
      <c r="AE86" s="14" t="b">
        <f t="shared" si="77"/>
        <v>0</v>
      </c>
      <c r="AF86" s="26" t="str">
        <f t="shared" si="102"/>
        <v>NÃO</v>
      </c>
      <c r="AG86" s="25" t="str">
        <f t="shared" si="78"/>
        <v>I</v>
      </c>
      <c r="AH86" s="14" t="str">
        <f t="shared" si="79"/>
        <v>I</v>
      </c>
      <c r="AI86" s="14" t="b">
        <f t="shared" si="80"/>
        <v>0</v>
      </c>
      <c r="AJ86" s="26" t="str">
        <f t="shared" si="81"/>
        <v>NÃO</v>
      </c>
      <c r="AK86" s="14">
        <f t="shared" si="82"/>
        <v>0</v>
      </c>
      <c r="AL86" s="14">
        <f t="shared" si="83"/>
        <v>1.7452406437283512E-2</v>
      </c>
      <c r="AM86" s="24">
        <f t="shared" si="103"/>
        <v>0</v>
      </c>
      <c r="AN86" s="14">
        <f t="shared" si="84"/>
        <v>1.7449749160682683E-2</v>
      </c>
      <c r="AO86" s="14">
        <f t="shared" si="85"/>
        <v>1.7452406437283512E-2</v>
      </c>
      <c r="AP86" s="78">
        <f t="shared" si="104"/>
        <v>89.000152273922495</v>
      </c>
      <c r="AQ86" s="11"/>
      <c r="AR86" s="11"/>
      <c r="AS86" s="11"/>
      <c r="AT86" s="33">
        <f t="shared" si="86"/>
        <v>1</v>
      </c>
      <c r="AU86" s="33">
        <f t="shared" si="87"/>
        <v>0</v>
      </c>
      <c r="AV86" s="33">
        <f t="shared" si="88"/>
        <v>0</v>
      </c>
      <c r="AW86" s="34">
        <f t="shared" si="89"/>
        <v>-1.7449748351250485E-2</v>
      </c>
      <c r="AX86" s="34">
        <f t="shared" si="90"/>
        <v>-3.0458649045213493E-4</v>
      </c>
      <c r="AY86" s="34">
        <f t="shared" si="91"/>
        <v>0.99984769515639127</v>
      </c>
      <c r="AZ86" s="34">
        <f t="shared" si="92"/>
        <v>-1.7449748351250485E-2</v>
      </c>
      <c r="BA86" s="34">
        <f t="shared" si="93"/>
        <v>1</v>
      </c>
      <c r="BB86" s="34">
        <f t="shared" si="94"/>
        <v>1</v>
      </c>
      <c r="BC86" s="34">
        <f t="shared" si="105"/>
        <v>-1.7449748351250485E-2</v>
      </c>
      <c r="BD86" s="31">
        <f t="shared" si="106"/>
        <v>-0.99984767969313781</v>
      </c>
      <c r="BE86" s="11"/>
      <c r="BF86" s="11"/>
      <c r="BG86" s="11"/>
      <c r="BH86" s="11"/>
      <c r="BI86" s="11"/>
      <c r="BJ86" s="11"/>
      <c r="BK86" s="11"/>
    </row>
    <row r="87" spans="2:63" ht="18.75" thickBot="1">
      <c r="B87" s="141">
        <v>81</v>
      </c>
      <c r="C87" s="50">
        <v>1</v>
      </c>
      <c r="D87" s="50">
        <v>1</v>
      </c>
      <c r="E87" s="133" t="s">
        <v>7</v>
      </c>
      <c r="F87" s="143"/>
      <c r="G87" s="51">
        <v>0</v>
      </c>
      <c r="H87" s="51">
        <v>0</v>
      </c>
      <c r="I87" s="47">
        <f t="shared" si="95"/>
        <v>0.99984767969313781</v>
      </c>
      <c r="J87" s="49">
        <f t="shared" si="96"/>
        <v>0</v>
      </c>
      <c r="K87" s="118" t="str">
        <f t="shared" si="97"/>
        <v>I</v>
      </c>
      <c r="L87" s="123"/>
      <c r="M87" s="10">
        <v>0</v>
      </c>
      <c r="N87" s="136" t="s">
        <v>34</v>
      </c>
      <c r="O87" s="7">
        <f t="shared" si="67"/>
        <v>0</v>
      </c>
      <c r="P87" s="8">
        <f t="shared" si="68"/>
        <v>91</v>
      </c>
      <c r="Q87" s="40">
        <f t="shared" si="69"/>
        <v>91</v>
      </c>
      <c r="R87" s="41">
        <f t="shared" si="70"/>
        <v>0</v>
      </c>
      <c r="S87" s="127" t="str">
        <f t="shared" si="98"/>
        <v>N</v>
      </c>
      <c r="T87" s="131"/>
      <c r="U87" s="114">
        <v>0</v>
      </c>
      <c r="V87" s="74">
        <f t="shared" si="71"/>
        <v>0.99984772607724903</v>
      </c>
      <c r="W87" s="79">
        <f t="shared" si="99"/>
        <v>89.000152273922495</v>
      </c>
      <c r="X87" s="71" t="str">
        <f t="shared" si="100"/>
        <v>I</v>
      </c>
      <c r="Y87" s="9" t="str">
        <f t="shared" si="72"/>
        <v>I</v>
      </c>
      <c r="Z87" s="9" t="b">
        <f t="shared" si="73"/>
        <v>0</v>
      </c>
      <c r="AA87" s="9" t="b">
        <f t="shared" si="74"/>
        <v>0</v>
      </c>
      <c r="AB87" s="14" t="str">
        <f t="shared" si="101"/>
        <v>NÃO</v>
      </c>
      <c r="AC87" s="25" t="str">
        <f t="shared" si="75"/>
        <v>N</v>
      </c>
      <c r="AD87" s="14" t="b">
        <f t="shared" si="76"/>
        <v>0</v>
      </c>
      <c r="AE87" s="14" t="b">
        <f t="shared" si="77"/>
        <v>0</v>
      </c>
      <c r="AF87" s="26" t="str">
        <f t="shared" si="102"/>
        <v>NÃO</v>
      </c>
      <c r="AG87" s="25" t="str">
        <f t="shared" si="78"/>
        <v>I</v>
      </c>
      <c r="AH87" s="14" t="str">
        <f t="shared" si="79"/>
        <v>I</v>
      </c>
      <c r="AI87" s="14" t="b">
        <f t="shared" si="80"/>
        <v>0</v>
      </c>
      <c r="AJ87" s="26" t="str">
        <f t="shared" si="81"/>
        <v>NÃO</v>
      </c>
      <c r="AK87" s="14">
        <f t="shared" si="82"/>
        <v>0</v>
      </c>
      <c r="AL87" s="14">
        <f t="shared" si="83"/>
        <v>1.7452406437283512E-2</v>
      </c>
      <c r="AM87" s="24">
        <f t="shared" si="103"/>
        <v>0</v>
      </c>
      <c r="AN87" s="14">
        <f t="shared" si="84"/>
        <v>1.7449749160682683E-2</v>
      </c>
      <c r="AO87" s="14">
        <f t="shared" si="85"/>
        <v>1.7452406437283512E-2</v>
      </c>
      <c r="AP87" s="78">
        <f t="shared" si="104"/>
        <v>89.000152273922495</v>
      </c>
      <c r="AQ87" s="11"/>
      <c r="AR87" s="11"/>
      <c r="AS87" s="11"/>
      <c r="AT87" s="33">
        <f t="shared" si="86"/>
        <v>1</v>
      </c>
      <c r="AU87" s="33">
        <f t="shared" si="87"/>
        <v>0</v>
      </c>
      <c r="AV87" s="33">
        <f t="shared" si="88"/>
        <v>0</v>
      </c>
      <c r="AW87" s="34">
        <f t="shared" si="89"/>
        <v>-1.7449748351250485E-2</v>
      </c>
      <c r="AX87" s="34">
        <f t="shared" si="90"/>
        <v>-3.0458649045213493E-4</v>
      </c>
      <c r="AY87" s="34">
        <f t="shared" si="91"/>
        <v>0.99984769515639127</v>
      </c>
      <c r="AZ87" s="34">
        <f t="shared" si="92"/>
        <v>-1.7449748351250485E-2</v>
      </c>
      <c r="BA87" s="34">
        <f t="shared" si="93"/>
        <v>1</v>
      </c>
      <c r="BB87" s="34">
        <f t="shared" si="94"/>
        <v>1</v>
      </c>
      <c r="BC87" s="34">
        <f t="shared" si="105"/>
        <v>-1.7449748351250485E-2</v>
      </c>
      <c r="BD87" s="31">
        <f t="shared" si="106"/>
        <v>-0.99984767969313781</v>
      </c>
      <c r="BE87" s="11"/>
      <c r="BF87" s="11"/>
      <c r="BG87" s="11"/>
      <c r="BH87" s="11"/>
      <c r="BI87" s="11"/>
      <c r="BJ87" s="11"/>
      <c r="BK87" s="11"/>
    </row>
    <row r="88" spans="2:63" ht="18.75" thickBot="1">
      <c r="B88" s="141">
        <v>82</v>
      </c>
      <c r="C88" s="50">
        <v>1</v>
      </c>
      <c r="D88" s="50">
        <v>1</v>
      </c>
      <c r="E88" s="133" t="s">
        <v>7</v>
      </c>
      <c r="F88" s="143"/>
      <c r="G88" s="51">
        <v>0</v>
      </c>
      <c r="H88" s="51">
        <v>0</v>
      </c>
      <c r="I88" s="47">
        <f t="shared" si="95"/>
        <v>0.99984767969313781</v>
      </c>
      <c r="J88" s="49">
        <f t="shared" si="96"/>
        <v>0</v>
      </c>
      <c r="K88" s="118" t="str">
        <f t="shared" si="97"/>
        <v>I</v>
      </c>
      <c r="L88" s="123"/>
      <c r="M88" s="10">
        <v>0</v>
      </c>
      <c r="N88" s="136" t="s">
        <v>34</v>
      </c>
      <c r="O88" s="7">
        <f t="shared" si="67"/>
        <v>0</v>
      </c>
      <c r="P88" s="8">
        <f t="shared" si="68"/>
        <v>91</v>
      </c>
      <c r="Q88" s="40">
        <f t="shared" si="69"/>
        <v>91</v>
      </c>
      <c r="R88" s="41">
        <f t="shared" si="70"/>
        <v>0</v>
      </c>
      <c r="S88" s="127" t="str">
        <f t="shared" si="98"/>
        <v>N</v>
      </c>
      <c r="T88" s="131"/>
      <c r="U88" s="114">
        <v>0</v>
      </c>
      <c r="V88" s="74">
        <f t="shared" si="71"/>
        <v>0.99984772607724903</v>
      </c>
      <c r="W88" s="79">
        <f t="shared" si="99"/>
        <v>89.000152273922495</v>
      </c>
      <c r="X88" s="71" t="str">
        <f t="shared" si="100"/>
        <v>I</v>
      </c>
      <c r="Y88" s="9" t="str">
        <f t="shared" si="72"/>
        <v>I</v>
      </c>
      <c r="Z88" s="9" t="b">
        <f t="shared" si="73"/>
        <v>0</v>
      </c>
      <c r="AA88" s="9" t="b">
        <f t="shared" si="74"/>
        <v>0</v>
      </c>
      <c r="AB88" s="14" t="str">
        <f t="shared" si="101"/>
        <v>NÃO</v>
      </c>
      <c r="AC88" s="25" t="str">
        <f t="shared" si="75"/>
        <v>N</v>
      </c>
      <c r="AD88" s="14" t="b">
        <f t="shared" si="76"/>
        <v>0</v>
      </c>
      <c r="AE88" s="14" t="b">
        <f t="shared" si="77"/>
        <v>0</v>
      </c>
      <c r="AF88" s="26" t="str">
        <f t="shared" si="102"/>
        <v>NÃO</v>
      </c>
      <c r="AG88" s="25" t="str">
        <f t="shared" si="78"/>
        <v>I</v>
      </c>
      <c r="AH88" s="14" t="str">
        <f t="shared" si="79"/>
        <v>I</v>
      </c>
      <c r="AI88" s="14" t="b">
        <f t="shared" si="80"/>
        <v>0</v>
      </c>
      <c r="AJ88" s="26" t="str">
        <f t="shared" si="81"/>
        <v>NÃO</v>
      </c>
      <c r="AK88" s="14">
        <f t="shared" si="82"/>
        <v>0</v>
      </c>
      <c r="AL88" s="14">
        <f t="shared" si="83"/>
        <v>1.7452406437283512E-2</v>
      </c>
      <c r="AM88" s="24">
        <f t="shared" si="103"/>
        <v>0</v>
      </c>
      <c r="AN88" s="14">
        <f t="shared" si="84"/>
        <v>1.7449749160682683E-2</v>
      </c>
      <c r="AO88" s="14">
        <f t="shared" si="85"/>
        <v>1.7452406437283512E-2</v>
      </c>
      <c r="AP88" s="78">
        <f t="shared" si="104"/>
        <v>89.000152273922495</v>
      </c>
      <c r="AQ88" s="11"/>
      <c r="AR88" s="11"/>
      <c r="AS88" s="11"/>
      <c r="AT88" s="33">
        <f t="shared" si="86"/>
        <v>1</v>
      </c>
      <c r="AU88" s="33">
        <f t="shared" si="87"/>
        <v>0</v>
      </c>
      <c r="AV88" s="33">
        <f t="shared" si="88"/>
        <v>0</v>
      </c>
      <c r="AW88" s="34">
        <f t="shared" si="89"/>
        <v>-1.7449748351250485E-2</v>
      </c>
      <c r="AX88" s="34">
        <f t="shared" si="90"/>
        <v>-3.0458649045213493E-4</v>
      </c>
      <c r="AY88" s="34">
        <f t="shared" si="91"/>
        <v>0.99984769515639127</v>
      </c>
      <c r="AZ88" s="34">
        <f t="shared" si="92"/>
        <v>-1.7449748351250485E-2</v>
      </c>
      <c r="BA88" s="34">
        <f t="shared" si="93"/>
        <v>1</v>
      </c>
      <c r="BB88" s="34">
        <f t="shared" si="94"/>
        <v>1</v>
      </c>
      <c r="BC88" s="34">
        <f t="shared" si="105"/>
        <v>-1.7449748351250485E-2</v>
      </c>
      <c r="BD88" s="31">
        <f t="shared" si="106"/>
        <v>-0.99984767969313781</v>
      </c>
      <c r="BE88" s="11"/>
      <c r="BF88" s="11"/>
      <c r="BG88" s="11"/>
      <c r="BH88" s="11"/>
      <c r="BI88" s="11"/>
      <c r="BJ88" s="11"/>
      <c r="BK88" s="11"/>
    </row>
    <row r="89" spans="2:63" ht="18.75" thickBot="1">
      <c r="B89" s="141">
        <v>83</v>
      </c>
      <c r="C89" s="50">
        <v>1</v>
      </c>
      <c r="D89" s="50">
        <v>1</v>
      </c>
      <c r="E89" s="133" t="s">
        <v>7</v>
      </c>
      <c r="F89" s="143"/>
      <c r="G89" s="51">
        <v>0</v>
      </c>
      <c r="H89" s="51">
        <v>0</v>
      </c>
      <c r="I89" s="47">
        <f t="shared" si="95"/>
        <v>0.99984767969313781</v>
      </c>
      <c r="J89" s="49">
        <f t="shared" si="96"/>
        <v>0</v>
      </c>
      <c r="K89" s="118" t="str">
        <f t="shared" si="97"/>
        <v>I</v>
      </c>
      <c r="L89" s="123"/>
      <c r="M89" s="10">
        <v>0</v>
      </c>
      <c r="N89" s="136" t="s">
        <v>34</v>
      </c>
      <c r="O89" s="7">
        <f t="shared" si="67"/>
        <v>0</v>
      </c>
      <c r="P89" s="8">
        <f t="shared" si="68"/>
        <v>91</v>
      </c>
      <c r="Q89" s="40">
        <f t="shared" si="69"/>
        <v>91</v>
      </c>
      <c r="R89" s="41">
        <f t="shared" si="70"/>
        <v>0</v>
      </c>
      <c r="S89" s="127" t="str">
        <f t="shared" si="98"/>
        <v>N</v>
      </c>
      <c r="T89" s="131"/>
      <c r="U89" s="114">
        <v>0</v>
      </c>
      <c r="V89" s="74">
        <f t="shared" si="71"/>
        <v>0.99984772607724903</v>
      </c>
      <c r="W89" s="79">
        <f t="shared" si="99"/>
        <v>89.000152273922495</v>
      </c>
      <c r="X89" s="71" t="str">
        <f t="shared" si="100"/>
        <v>I</v>
      </c>
      <c r="Y89" s="9" t="str">
        <f t="shared" si="72"/>
        <v>I</v>
      </c>
      <c r="Z89" s="9" t="b">
        <f t="shared" si="73"/>
        <v>0</v>
      </c>
      <c r="AA89" s="9" t="b">
        <f t="shared" si="74"/>
        <v>0</v>
      </c>
      <c r="AB89" s="14" t="str">
        <f t="shared" si="101"/>
        <v>NÃO</v>
      </c>
      <c r="AC89" s="25" t="str">
        <f t="shared" si="75"/>
        <v>N</v>
      </c>
      <c r="AD89" s="14" t="b">
        <f t="shared" si="76"/>
        <v>0</v>
      </c>
      <c r="AE89" s="14" t="b">
        <f t="shared" si="77"/>
        <v>0</v>
      </c>
      <c r="AF89" s="26" t="str">
        <f t="shared" si="102"/>
        <v>NÃO</v>
      </c>
      <c r="AG89" s="25" t="str">
        <f t="shared" si="78"/>
        <v>I</v>
      </c>
      <c r="AH89" s="14" t="str">
        <f t="shared" si="79"/>
        <v>I</v>
      </c>
      <c r="AI89" s="14" t="b">
        <f t="shared" si="80"/>
        <v>0</v>
      </c>
      <c r="AJ89" s="26" t="str">
        <f t="shared" si="81"/>
        <v>NÃO</v>
      </c>
      <c r="AK89" s="14">
        <f t="shared" si="82"/>
        <v>0</v>
      </c>
      <c r="AL89" s="14">
        <f t="shared" si="83"/>
        <v>1.7452406437283512E-2</v>
      </c>
      <c r="AM89" s="24">
        <f t="shared" si="103"/>
        <v>0</v>
      </c>
      <c r="AN89" s="14">
        <f t="shared" si="84"/>
        <v>1.7449749160682683E-2</v>
      </c>
      <c r="AO89" s="14">
        <f t="shared" si="85"/>
        <v>1.7452406437283512E-2</v>
      </c>
      <c r="AP89" s="78">
        <f t="shared" si="104"/>
        <v>89.000152273922495</v>
      </c>
      <c r="AQ89" s="11"/>
      <c r="AR89" s="11"/>
      <c r="AS89" s="11"/>
      <c r="AT89" s="33">
        <f t="shared" si="86"/>
        <v>1</v>
      </c>
      <c r="AU89" s="33">
        <f t="shared" si="87"/>
        <v>0</v>
      </c>
      <c r="AV89" s="33">
        <f t="shared" si="88"/>
        <v>0</v>
      </c>
      <c r="AW89" s="34">
        <f t="shared" si="89"/>
        <v>-1.7449748351250485E-2</v>
      </c>
      <c r="AX89" s="34">
        <f t="shared" si="90"/>
        <v>-3.0458649045213493E-4</v>
      </c>
      <c r="AY89" s="34">
        <f t="shared" si="91"/>
        <v>0.99984769515639127</v>
      </c>
      <c r="AZ89" s="34">
        <f t="shared" si="92"/>
        <v>-1.7449748351250485E-2</v>
      </c>
      <c r="BA89" s="34">
        <f t="shared" si="93"/>
        <v>1</v>
      </c>
      <c r="BB89" s="34">
        <f t="shared" si="94"/>
        <v>1</v>
      </c>
      <c r="BC89" s="34">
        <f t="shared" si="105"/>
        <v>-1.7449748351250485E-2</v>
      </c>
      <c r="BD89" s="31">
        <f t="shared" si="106"/>
        <v>-0.99984767969313781</v>
      </c>
      <c r="BE89" s="11"/>
      <c r="BF89" s="11"/>
      <c r="BG89" s="11"/>
      <c r="BH89" s="11"/>
      <c r="BI89" s="11"/>
      <c r="BJ89" s="11"/>
      <c r="BK89" s="11"/>
    </row>
    <row r="90" spans="2:63" ht="18.75" thickBot="1">
      <c r="B90" s="141">
        <v>84</v>
      </c>
      <c r="C90" s="50">
        <v>1</v>
      </c>
      <c r="D90" s="50">
        <v>1</v>
      </c>
      <c r="E90" s="133" t="s">
        <v>7</v>
      </c>
      <c r="F90" s="143"/>
      <c r="G90" s="51">
        <v>0</v>
      </c>
      <c r="H90" s="51">
        <v>0</v>
      </c>
      <c r="I90" s="47">
        <f t="shared" si="95"/>
        <v>0.99984767969313781</v>
      </c>
      <c r="J90" s="49">
        <f t="shared" si="96"/>
        <v>0</v>
      </c>
      <c r="K90" s="118" t="str">
        <f t="shared" si="97"/>
        <v>I</v>
      </c>
      <c r="L90" s="123"/>
      <c r="M90" s="10">
        <v>0</v>
      </c>
      <c r="N90" s="136" t="s">
        <v>34</v>
      </c>
      <c r="O90" s="7">
        <f t="shared" si="67"/>
        <v>0</v>
      </c>
      <c r="P90" s="8">
        <f t="shared" si="68"/>
        <v>91</v>
      </c>
      <c r="Q90" s="40">
        <f t="shared" si="69"/>
        <v>91</v>
      </c>
      <c r="R90" s="41">
        <f t="shared" si="70"/>
        <v>0</v>
      </c>
      <c r="S90" s="127" t="str">
        <f t="shared" si="98"/>
        <v>N</v>
      </c>
      <c r="T90" s="131"/>
      <c r="U90" s="114">
        <v>0</v>
      </c>
      <c r="V90" s="74">
        <f t="shared" si="71"/>
        <v>0.99984772607724903</v>
      </c>
      <c r="W90" s="79">
        <f t="shared" si="99"/>
        <v>89.000152273922495</v>
      </c>
      <c r="X90" s="71" t="str">
        <f t="shared" si="100"/>
        <v>I</v>
      </c>
      <c r="Y90" s="9" t="str">
        <f t="shared" si="72"/>
        <v>I</v>
      </c>
      <c r="Z90" s="9" t="b">
        <f t="shared" si="73"/>
        <v>0</v>
      </c>
      <c r="AA90" s="9" t="b">
        <f t="shared" si="74"/>
        <v>0</v>
      </c>
      <c r="AB90" s="14" t="str">
        <f t="shared" si="101"/>
        <v>NÃO</v>
      </c>
      <c r="AC90" s="25" t="str">
        <f t="shared" si="75"/>
        <v>N</v>
      </c>
      <c r="AD90" s="14" t="b">
        <f t="shared" si="76"/>
        <v>0</v>
      </c>
      <c r="AE90" s="14" t="b">
        <f t="shared" si="77"/>
        <v>0</v>
      </c>
      <c r="AF90" s="26" t="str">
        <f t="shared" si="102"/>
        <v>NÃO</v>
      </c>
      <c r="AG90" s="25" t="str">
        <f t="shared" si="78"/>
        <v>I</v>
      </c>
      <c r="AH90" s="14" t="str">
        <f t="shared" si="79"/>
        <v>I</v>
      </c>
      <c r="AI90" s="14" t="b">
        <f t="shared" si="80"/>
        <v>0</v>
      </c>
      <c r="AJ90" s="26" t="str">
        <f t="shared" si="81"/>
        <v>NÃO</v>
      </c>
      <c r="AK90" s="14">
        <f t="shared" si="82"/>
        <v>0</v>
      </c>
      <c r="AL90" s="14">
        <f t="shared" si="83"/>
        <v>1.7452406437283512E-2</v>
      </c>
      <c r="AM90" s="24">
        <f t="shared" si="103"/>
        <v>0</v>
      </c>
      <c r="AN90" s="14">
        <f t="shared" si="84"/>
        <v>1.7449749160682683E-2</v>
      </c>
      <c r="AO90" s="14">
        <f t="shared" si="85"/>
        <v>1.7452406437283512E-2</v>
      </c>
      <c r="AP90" s="78">
        <f t="shared" si="104"/>
        <v>89.000152273922495</v>
      </c>
      <c r="AQ90" s="11"/>
      <c r="AR90" s="11"/>
      <c r="AS90" s="11"/>
      <c r="AT90" s="33">
        <f t="shared" si="86"/>
        <v>1</v>
      </c>
      <c r="AU90" s="33">
        <f t="shared" si="87"/>
        <v>0</v>
      </c>
      <c r="AV90" s="33">
        <f t="shared" si="88"/>
        <v>0</v>
      </c>
      <c r="AW90" s="34">
        <f t="shared" si="89"/>
        <v>-1.7449748351250485E-2</v>
      </c>
      <c r="AX90" s="34">
        <f t="shared" si="90"/>
        <v>-3.0458649045213493E-4</v>
      </c>
      <c r="AY90" s="34">
        <f t="shared" si="91"/>
        <v>0.99984769515639127</v>
      </c>
      <c r="AZ90" s="34">
        <f t="shared" si="92"/>
        <v>-1.7449748351250485E-2</v>
      </c>
      <c r="BA90" s="34">
        <f t="shared" si="93"/>
        <v>1</v>
      </c>
      <c r="BB90" s="34">
        <f t="shared" si="94"/>
        <v>1</v>
      </c>
      <c r="BC90" s="34">
        <f t="shared" si="105"/>
        <v>-1.7449748351250485E-2</v>
      </c>
      <c r="BD90" s="31">
        <f t="shared" si="106"/>
        <v>-0.99984767969313781</v>
      </c>
      <c r="BE90" s="11"/>
      <c r="BF90" s="11"/>
      <c r="BG90" s="11"/>
      <c r="BH90" s="11"/>
      <c r="BI90" s="11"/>
      <c r="BJ90" s="11"/>
      <c r="BK90" s="11"/>
    </row>
    <row r="91" spans="2:63" ht="18.75" thickBot="1">
      <c r="B91" s="141">
        <v>85</v>
      </c>
      <c r="C91" s="50">
        <v>1</v>
      </c>
      <c r="D91" s="50">
        <v>1</v>
      </c>
      <c r="E91" s="133" t="s">
        <v>7</v>
      </c>
      <c r="F91" s="143"/>
      <c r="G91" s="51">
        <v>0</v>
      </c>
      <c r="H91" s="51">
        <v>0</v>
      </c>
      <c r="I91" s="47">
        <f t="shared" si="95"/>
        <v>0.99984767969313781</v>
      </c>
      <c r="J91" s="49">
        <f t="shared" si="96"/>
        <v>0</v>
      </c>
      <c r="K91" s="118" t="str">
        <f t="shared" si="97"/>
        <v>I</v>
      </c>
      <c r="L91" s="123"/>
      <c r="M91" s="10">
        <v>0</v>
      </c>
      <c r="N91" s="136" t="s">
        <v>34</v>
      </c>
      <c r="O91" s="7">
        <f t="shared" si="67"/>
        <v>0</v>
      </c>
      <c r="P91" s="8">
        <f t="shared" si="68"/>
        <v>91</v>
      </c>
      <c r="Q91" s="40">
        <f t="shared" si="69"/>
        <v>91</v>
      </c>
      <c r="R91" s="41">
        <f t="shared" si="70"/>
        <v>0</v>
      </c>
      <c r="S91" s="127" t="str">
        <f t="shared" si="98"/>
        <v>N</v>
      </c>
      <c r="T91" s="131"/>
      <c r="U91" s="114">
        <v>0</v>
      </c>
      <c r="V91" s="74">
        <f t="shared" si="71"/>
        <v>0.99984772607724903</v>
      </c>
      <c r="W91" s="79">
        <f t="shared" si="99"/>
        <v>89.000152273922495</v>
      </c>
      <c r="X91" s="71" t="str">
        <f t="shared" si="100"/>
        <v>I</v>
      </c>
      <c r="Y91" s="9" t="str">
        <f t="shared" si="72"/>
        <v>I</v>
      </c>
      <c r="Z91" s="9" t="b">
        <f t="shared" si="73"/>
        <v>0</v>
      </c>
      <c r="AA91" s="9" t="b">
        <f t="shared" si="74"/>
        <v>0</v>
      </c>
      <c r="AB91" s="14" t="str">
        <f t="shared" si="101"/>
        <v>NÃO</v>
      </c>
      <c r="AC91" s="25" t="str">
        <f t="shared" si="75"/>
        <v>N</v>
      </c>
      <c r="AD91" s="14" t="b">
        <f t="shared" si="76"/>
        <v>0</v>
      </c>
      <c r="AE91" s="14" t="b">
        <f t="shared" si="77"/>
        <v>0</v>
      </c>
      <c r="AF91" s="26" t="str">
        <f t="shared" si="102"/>
        <v>NÃO</v>
      </c>
      <c r="AG91" s="25" t="str">
        <f t="shared" si="78"/>
        <v>I</v>
      </c>
      <c r="AH91" s="14" t="str">
        <f t="shared" si="79"/>
        <v>I</v>
      </c>
      <c r="AI91" s="14" t="b">
        <f t="shared" si="80"/>
        <v>0</v>
      </c>
      <c r="AJ91" s="26" t="str">
        <f t="shared" si="81"/>
        <v>NÃO</v>
      </c>
      <c r="AK91" s="14">
        <f t="shared" si="82"/>
        <v>0</v>
      </c>
      <c r="AL91" s="14">
        <f t="shared" si="83"/>
        <v>1.7452406437283512E-2</v>
      </c>
      <c r="AM91" s="24">
        <f t="shared" si="103"/>
        <v>0</v>
      </c>
      <c r="AN91" s="14">
        <f t="shared" si="84"/>
        <v>1.7449749160682683E-2</v>
      </c>
      <c r="AO91" s="14">
        <f t="shared" si="85"/>
        <v>1.7452406437283512E-2</v>
      </c>
      <c r="AP91" s="78">
        <f t="shared" si="104"/>
        <v>89.000152273922495</v>
      </c>
      <c r="AQ91" s="11"/>
      <c r="AR91" s="11"/>
      <c r="AS91" s="11"/>
      <c r="AT91" s="33">
        <f t="shared" si="86"/>
        <v>1</v>
      </c>
      <c r="AU91" s="33">
        <f t="shared" si="87"/>
        <v>0</v>
      </c>
      <c r="AV91" s="33">
        <f t="shared" si="88"/>
        <v>0</v>
      </c>
      <c r="AW91" s="34">
        <f t="shared" si="89"/>
        <v>-1.7449748351250485E-2</v>
      </c>
      <c r="AX91" s="34">
        <f t="shared" si="90"/>
        <v>-3.0458649045213493E-4</v>
      </c>
      <c r="AY91" s="34">
        <f t="shared" si="91"/>
        <v>0.99984769515639127</v>
      </c>
      <c r="AZ91" s="34">
        <f t="shared" si="92"/>
        <v>-1.7449748351250485E-2</v>
      </c>
      <c r="BA91" s="34">
        <f t="shared" si="93"/>
        <v>1</v>
      </c>
      <c r="BB91" s="34">
        <f t="shared" si="94"/>
        <v>1</v>
      </c>
      <c r="BC91" s="34">
        <f t="shared" si="105"/>
        <v>-1.7449748351250485E-2</v>
      </c>
      <c r="BD91" s="31">
        <f t="shared" si="106"/>
        <v>-0.99984767969313781</v>
      </c>
      <c r="BE91" s="11"/>
      <c r="BF91" s="11"/>
      <c r="BG91" s="11"/>
      <c r="BH91" s="11"/>
      <c r="BI91" s="11"/>
      <c r="BJ91" s="11"/>
      <c r="BK91" s="11"/>
    </row>
    <row r="92" spans="2:63" ht="18.75" thickBot="1">
      <c r="B92" s="141">
        <v>86</v>
      </c>
      <c r="C92" s="50">
        <v>1</v>
      </c>
      <c r="D92" s="50">
        <v>1</v>
      </c>
      <c r="E92" s="133" t="s">
        <v>7</v>
      </c>
      <c r="F92" s="143"/>
      <c r="G92" s="51">
        <v>0</v>
      </c>
      <c r="H92" s="51">
        <v>0</v>
      </c>
      <c r="I92" s="47">
        <f t="shared" si="95"/>
        <v>0.99984767969313781</v>
      </c>
      <c r="J92" s="49">
        <f t="shared" si="96"/>
        <v>0</v>
      </c>
      <c r="K92" s="118" t="str">
        <f t="shared" si="97"/>
        <v>I</v>
      </c>
      <c r="L92" s="123"/>
      <c r="M92" s="10">
        <v>0</v>
      </c>
      <c r="N92" s="136" t="s">
        <v>34</v>
      </c>
      <c r="O92" s="7">
        <f t="shared" si="67"/>
        <v>0</v>
      </c>
      <c r="P92" s="8">
        <f t="shared" si="68"/>
        <v>91</v>
      </c>
      <c r="Q92" s="40">
        <f t="shared" si="69"/>
        <v>91</v>
      </c>
      <c r="R92" s="41">
        <f t="shared" si="70"/>
        <v>0</v>
      </c>
      <c r="S92" s="127" t="str">
        <f t="shared" si="98"/>
        <v>N</v>
      </c>
      <c r="T92" s="131"/>
      <c r="U92" s="114">
        <v>0</v>
      </c>
      <c r="V92" s="74">
        <f t="shared" si="71"/>
        <v>0.99984772607724903</v>
      </c>
      <c r="W92" s="79">
        <f t="shared" si="99"/>
        <v>89.000152273922495</v>
      </c>
      <c r="X92" s="71" t="str">
        <f t="shared" si="100"/>
        <v>I</v>
      </c>
      <c r="Y92" s="9" t="str">
        <f t="shared" si="72"/>
        <v>I</v>
      </c>
      <c r="Z92" s="9" t="b">
        <f t="shared" si="73"/>
        <v>0</v>
      </c>
      <c r="AA92" s="9" t="b">
        <f t="shared" si="74"/>
        <v>0</v>
      </c>
      <c r="AB92" s="14" t="str">
        <f t="shared" si="101"/>
        <v>NÃO</v>
      </c>
      <c r="AC92" s="25" t="str">
        <f t="shared" si="75"/>
        <v>N</v>
      </c>
      <c r="AD92" s="14" t="b">
        <f t="shared" si="76"/>
        <v>0</v>
      </c>
      <c r="AE92" s="14" t="b">
        <f t="shared" si="77"/>
        <v>0</v>
      </c>
      <c r="AF92" s="26" t="str">
        <f t="shared" si="102"/>
        <v>NÃO</v>
      </c>
      <c r="AG92" s="25" t="str">
        <f t="shared" si="78"/>
        <v>I</v>
      </c>
      <c r="AH92" s="14" t="str">
        <f t="shared" si="79"/>
        <v>I</v>
      </c>
      <c r="AI92" s="14" t="b">
        <f t="shared" si="80"/>
        <v>0</v>
      </c>
      <c r="AJ92" s="26" t="str">
        <f t="shared" si="81"/>
        <v>NÃO</v>
      </c>
      <c r="AK92" s="14">
        <f t="shared" si="82"/>
        <v>0</v>
      </c>
      <c r="AL92" s="14">
        <f t="shared" si="83"/>
        <v>1.7452406437283512E-2</v>
      </c>
      <c r="AM92" s="24">
        <f t="shared" si="103"/>
        <v>0</v>
      </c>
      <c r="AN92" s="14">
        <f t="shared" si="84"/>
        <v>1.7449749160682683E-2</v>
      </c>
      <c r="AO92" s="14">
        <f t="shared" si="85"/>
        <v>1.7452406437283512E-2</v>
      </c>
      <c r="AP92" s="78">
        <f t="shared" si="104"/>
        <v>89.000152273922495</v>
      </c>
      <c r="AQ92" s="11"/>
      <c r="AR92" s="11"/>
      <c r="AS92" s="11"/>
      <c r="AT92" s="33">
        <f t="shared" si="86"/>
        <v>1</v>
      </c>
      <c r="AU92" s="33">
        <f t="shared" si="87"/>
        <v>0</v>
      </c>
      <c r="AV92" s="33">
        <f t="shared" si="88"/>
        <v>0</v>
      </c>
      <c r="AW92" s="34">
        <f t="shared" si="89"/>
        <v>-1.7449748351250485E-2</v>
      </c>
      <c r="AX92" s="34">
        <f t="shared" si="90"/>
        <v>-3.0458649045213493E-4</v>
      </c>
      <c r="AY92" s="34">
        <f t="shared" si="91"/>
        <v>0.99984769515639127</v>
      </c>
      <c r="AZ92" s="34">
        <f t="shared" si="92"/>
        <v>-1.7449748351250485E-2</v>
      </c>
      <c r="BA92" s="34">
        <f t="shared" si="93"/>
        <v>1</v>
      </c>
      <c r="BB92" s="34">
        <f t="shared" si="94"/>
        <v>1</v>
      </c>
      <c r="BC92" s="34">
        <f t="shared" si="105"/>
        <v>-1.7449748351250485E-2</v>
      </c>
      <c r="BD92" s="31">
        <f t="shared" si="106"/>
        <v>-0.99984767969313781</v>
      </c>
      <c r="BE92" s="11"/>
      <c r="BF92" s="11"/>
      <c r="BG92" s="11"/>
      <c r="BH92" s="11"/>
      <c r="BI92" s="11"/>
      <c r="BJ92" s="11"/>
      <c r="BK92" s="11"/>
    </row>
    <row r="93" spans="2:63" ht="18.75" thickBot="1">
      <c r="B93" s="141">
        <v>87</v>
      </c>
      <c r="C93" s="50">
        <v>1</v>
      </c>
      <c r="D93" s="50">
        <v>1</v>
      </c>
      <c r="E93" s="133" t="s">
        <v>7</v>
      </c>
      <c r="F93" s="143"/>
      <c r="G93" s="51">
        <v>0</v>
      </c>
      <c r="H93" s="51">
        <v>0</v>
      </c>
      <c r="I93" s="47">
        <f t="shared" si="95"/>
        <v>0.99984767969313781</v>
      </c>
      <c r="J93" s="49">
        <f t="shared" si="96"/>
        <v>0</v>
      </c>
      <c r="K93" s="118" t="str">
        <f t="shared" si="97"/>
        <v>I</v>
      </c>
      <c r="L93" s="123"/>
      <c r="M93" s="10">
        <v>0</v>
      </c>
      <c r="N93" s="136" t="s">
        <v>34</v>
      </c>
      <c r="O93" s="7">
        <f t="shared" si="67"/>
        <v>0</v>
      </c>
      <c r="P93" s="8">
        <f t="shared" si="68"/>
        <v>91</v>
      </c>
      <c r="Q93" s="40">
        <f t="shared" si="69"/>
        <v>91</v>
      </c>
      <c r="R93" s="41">
        <f t="shared" si="70"/>
        <v>0</v>
      </c>
      <c r="S93" s="127" t="str">
        <f t="shared" si="98"/>
        <v>N</v>
      </c>
      <c r="T93" s="131"/>
      <c r="U93" s="114">
        <v>0</v>
      </c>
      <c r="V93" s="74">
        <f t="shared" si="71"/>
        <v>0.99984772607724903</v>
      </c>
      <c r="W93" s="79">
        <f t="shared" si="99"/>
        <v>89.000152273922495</v>
      </c>
      <c r="X93" s="71" t="str">
        <f t="shared" si="100"/>
        <v>I</v>
      </c>
      <c r="Y93" s="9" t="str">
        <f t="shared" si="72"/>
        <v>I</v>
      </c>
      <c r="Z93" s="9" t="b">
        <f t="shared" si="73"/>
        <v>0</v>
      </c>
      <c r="AA93" s="9" t="b">
        <f t="shared" si="74"/>
        <v>0</v>
      </c>
      <c r="AB93" s="14" t="str">
        <f t="shared" si="101"/>
        <v>NÃO</v>
      </c>
      <c r="AC93" s="25" t="str">
        <f t="shared" si="75"/>
        <v>N</v>
      </c>
      <c r="AD93" s="14" t="b">
        <f t="shared" si="76"/>
        <v>0</v>
      </c>
      <c r="AE93" s="14" t="b">
        <f t="shared" si="77"/>
        <v>0</v>
      </c>
      <c r="AF93" s="26" t="str">
        <f t="shared" si="102"/>
        <v>NÃO</v>
      </c>
      <c r="AG93" s="25" t="str">
        <f t="shared" si="78"/>
        <v>I</v>
      </c>
      <c r="AH93" s="14" t="str">
        <f t="shared" si="79"/>
        <v>I</v>
      </c>
      <c r="AI93" s="14" t="b">
        <f t="shared" si="80"/>
        <v>0</v>
      </c>
      <c r="AJ93" s="26" t="str">
        <f t="shared" si="81"/>
        <v>NÃO</v>
      </c>
      <c r="AK93" s="14">
        <f t="shared" si="82"/>
        <v>0</v>
      </c>
      <c r="AL93" s="14">
        <f t="shared" si="83"/>
        <v>1.7452406437283512E-2</v>
      </c>
      <c r="AM93" s="24">
        <f t="shared" si="103"/>
        <v>0</v>
      </c>
      <c r="AN93" s="14">
        <f t="shared" si="84"/>
        <v>1.7449749160682683E-2</v>
      </c>
      <c r="AO93" s="14">
        <f t="shared" si="85"/>
        <v>1.7452406437283512E-2</v>
      </c>
      <c r="AP93" s="78">
        <f t="shared" si="104"/>
        <v>89.000152273922495</v>
      </c>
      <c r="AQ93" s="11"/>
      <c r="AR93" s="11"/>
      <c r="AS93" s="11"/>
      <c r="AT93" s="33">
        <f t="shared" si="86"/>
        <v>1</v>
      </c>
      <c r="AU93" s="33">
        <f t="shared" si="87"/>
        <v>0</v>
      </c>
      <c r="AV93" s="33">
        <f t="shared" si="88"/>
        <v>0</v>
      </c>
      <c r="AW93" s="34">
        <f t="shared" si="89"/>
        <v>-1.7449748351250485E-2</v>
      </c>
      <c r="AX93" s="34">
        <f t="shared" si="90"/>
        <v>-3.0458649045213493E-4</v>
      </c>
      <c r="AY93" s="34">
        <f t="shared" si="91"/>
        <v>0.99984769515639127</v>
      </c>
      <c r="AZ93" s="34">
        <f t="shared" si="92"/>
        <v>-1.7449748351250485E-2</v>
      </c>
      <c r="BA93" s="34">
        <f t="shared" si="93"/>
        <v>1</v>
      </c>
      <c r="BB93" s="34">
        <f t="shared" si="94"/>
        <v>1</v>
      </c>
      <c r="BC93" s="34">
        <f t="shared" si="105"/>
        <v>-1.7449748351250485E-2</v>
      </c>
      <c r="BD93" s="31">
        <f t="shared" si="106"/>
        <v>-0.99984767969313781</v>
      </c>
      <c r="BE93" s="11"/>
      <c r="BF93" s="11"/>
      <c r="BG93" s="11"/>
      <c r="BH93" s="11"/>
      <c r="BI93" s="11"/>
      <c r="BJ93" s="11"/>
      <c r="BK93" s="11"/>
    </row>
    <row r="94" spans="2:63" ht="18.75" thickBot="1">
      <c r="B94" s="141">
        <v>88</v>
      </c>
      <c r="C94" s="50">
        <v>1</v>
      </c>
      <c r="D94" s="50">
        <v>1</v>
      </c>
      <c r="E94" s="133" t="s">
        <v>7</v>
      </c>
      <c r="F94" s="143"/>
      <c r="G94" s="51">
        <v>0</v>
      </c>
      <c r="H94" s="51">
        <v>0</v>
      </c>
      <c r="I94" s="47">
        <f t="shared" si="95"/>
        <v>0.99984767969313781</v>
      </c>
      <c r="J94" s="49">
        <f t="shared" si="96"/>
        <v>0</v>
      </c>
      <c r="K94" s="118" t="str">
        <f t="shared" si="97"/>
        <v>I</v>
      </c>
      <c r="L94" s="123"/>
      <c r="M94" s="10">
        <v>0</v>
      </c>
      <c r="N94" s="136" t="s">
        <v>34</v>
      </c>
      <c r="O94" s="7">
        <f t="shared" si="67"/>
        <v>0</v>
      </c>
      <c r="P94" s="8">
        <f t="shared" si="68"/>
        <v>91</v>
      </c>
      <c r="Q94" s="40">
        <f t="shared" si="69"/>
        <v>91</v>
      </c>
      <c r="R94" s="41">
        <f t="shared" si="70"/>
        <v>0</v>
      </c>
      <c r="S94" s="127" t="str">
        <f t="shared" si="98"/>
        <v>N</v>
      </c>
      <c r="T94" s="131"/>
      <c r="U94" s="114">
        <v>0</v>
      </c>
      <c r="V94" s="74">
        <f t="shared" si="71"/>
        <v>0.99984772607724903</v>
      </c>
      <c r="W94" s="79">
        <f t="shared" si="99"/>
        <v>89.000152273922495</v>
      </c>
      <c r="X94" s="71" t="str">
        <f t="shared" si="100"/>
        <v>I</v>
      </c>
      <c r="Y94" s="9" t="str">
        <f t="shared" si="72"/>
        <v>I</v>
      </c>
      <c r="Z94" s="9" t="b">
        <f t="shared" si="73"/>
        <v>0</v>
      </c>
      <c r="AA94" s="9" t="b">
        <f t="shared" si="74"/>
        <v>0</v>
      </c>
      <c r="AB94" s="14" t="str">
        <f t="shared" si="101"/>
        <v>NÃO</v>
      </c>
      <c r="AC94" s="25" t="str">
        <f t="shared" si="75"/>
        <v>N</v>
      </c>
      <c r="AD94" s="14" t="b">
        <f t="shared" si="76"/>
        <v>0</v>
      </c>
      <c r="AE94" s="14" t="b">
        <f t="shared" si="77"/>
        <v>0</v>
      </c>
      <c r="AF94" s="26" t="str">
        <f t="shared" si="102"/>
        <v>NÃO</v>
      </c>
      <c r="AG94" s="25" t="str">
        <f t="shared" si="78"/>
        <v>I</v>
      </c>
      <c r="AH94" s="14" t="str">
        <f t="shared" si="79"/>
        <v>I</v>
      </c>
      <c r="AI94" s="14" t="b">
        <f t="shared" si="80"/>
        <v>0</v>
      </c>
      <c r="AJ94" s="26" t="str">
        <f t="shared" si="81"/>
        <v>NÃO</v>
      </c>
      <c r="AK94" s="14">
        <f t="shared" si="82"/>
        <v>0</v>
      </c>
      <c r="AL94" s="14">
        <f t="shared" si="83"/>
        <v>1.7452406437283512E-2</v>
      </c>
      <c r="AM94" s="24">
        <f t="shared" si="103"/>
        <v>0</v>
      </c>
      <c r="AN94" s="14">
        <f t="shared" si="84"/>
        <v>1.7449749160682683E-2</v>
      </c>
      <c r="AO94" s="14">
        <f t="shared" si="85"/>
        <v>1.7452406437283512E-2</v>
      </c>
      <c r="AP94" s="78">
        <f t="shared" si="104"/>
        <v>89.000152273922495</v>
      </c>
      <c r="AQ94" s="11"/>
      <c r="AR94" s="11"/>
      <c r="AS94" s="11"/>
      <c r="AT94" s="33">
        <f t="shared" si="86"/>
        <v>1</v>
      </c>
      <c r="AU94" s="33">
        <f t="shared" si="87"/>
        <v>0</v>
      </c>
      <c r="AV94" s="33">
        <f t="shared" si="88"/>
        <v>0</v>
      </c>
      <c r="AW94" s="34">
        <f t="shared" si="89"/>
        <v>-1.7449748351250485E-2</v>
      </c>
      <c r="AX94" s="34">
        <f t="shared" si="90"/>
        <v>-3.0458649045213493E-4</v>
      </c>
      <c r="AY94" s="34">
        <f t="shared" si="91"/>
        <v>0.99984769515639127</v>
      </c>
      <c r="AZ94" s="34">
        <f t="shared" si="92"/>
        <v>-1.7449748351250485E-2</v>
      </c>
      <c r="BA94" s="34">
        <f t="shared" si="93"/>
        <v>1</v>
      </c>
      <c r="BB94" s="34">
        <f t="shared" si="94"/>
        <v>1</v>
      </c>
      <c r="BC94" s="34">
        <f t="shared" si="105"/>
        <v>-1.7449748351250485E-2</v>
      </c>
      <c r="BD94" s="31">
        <f t="shared" si="106"/>
        <v>-0.99984767969313781</v>
      </c>
      <c r="BE94" s="11"/>
      <c r="BF94" s="11"/>
      <c r="BG94" s="11"/>
      <c r="BH94" s="11"/>
      <c r="BI94" s="11"/>
      <c r="BJ94" s="11"/>
      <c r="BK94" s="11"/>
    </row>
    <row r="95" spans="2:63" ht="18.75" thickBot="1">
      <c r="B95" s="141">
        <v>89</v>
      </c>
      <c r="C95" s="50">
        <v>1</v>
      </c>
      <c r="D95" s="50">
        <v>1</v>
      </c>
      <c r="E95" s="133" t="s">
        <v>7</v>
      </c>
      <c r="F95" s="143"/>
      <c r="G95" s="51">
        <v>0</v>
      </c>
      <c r="H95" s="51">
        <v>0</v>
      </c>
      <c r="I95" s="47">
        <f t="shared" si="95"/>
        <v>0.99984767969313781</v>
      </c>
      <c r="J95" s="49">
        <f t="shared" si="96"/>
        <v>0</v>
      </c>
      <c r="K95" s="118" t="str">
        <f t="shared" si="97"/>
        <v>I</v>
      </c>
      <c r="L95" s="123"/>
      <c r="M95" s="10">
        <v>0</v>
      </c>
      <c r="N95" s="136" t="s">
        <v>34</v>
      </c>
      <c r="O95" s="7">
        <f t="shared" si="67"/>
        <v>0</v>
      </c>
      <c r="P95" s="8">
        <f t="shared" si="68"/>
        <v>91</v>
      </c>
      <c r="Q95" s="40">
        <f t="shared" si="69"/>
        <v>91</v>
      </c>
      <c r="R95" s="41">
        <f t="shared" si="70"/>
        <v>0</v>
      </c>
      <c r="S95" s="127" t="str">
        <f t="shared" si="98"/>
        <v>N</v>
      </c>
      <c r="T95" s="131"/>
      <c r="U95" s="114">
        <v>0</v>
      </c>
      <c r="V95" s="74">
        <f t="shared" si="71"/>
        <v>0.99984772607724903</v>
      </c>
      <c r="W95" s="79">
        <f t="shared" si="99"/>
        <v>89.000152273922495</v>
      </c>
      <c r="X95" s="71" t="str">
        <f t="shared" si="100"/>
        <v>I</v>
      </c>
      <c r="Y95" s="9" t="str">
        <f t="shared" si="72"/>
        <v>I</v>
      </c>
      <c r="Z95" s="9" t="b">
        <f t="shared" si="73"/>
        <v>0</v>
      </c>
      <c r="AA95" s="9" t="b">
        <f t="shared" si="74"/>
        <v>0</v>
      </c>
      <c r="AB95" s="14" t="str">
        <f t="shared" si="101"/>
        <v>NÃO</v>
      </c>
      <c r="AC95" s="25" t="str">
        <f t="shared" si="75"/>
        <v>N</v>
      </c>
      <c r="AD95" s="14" t="b">
        <f t="shared" si="76"/>
        <v>0</v>
      </c>
      <c r="AE95" s="14" t="b">
        <f t="shared" si="77"/>
        <v>0</v>
      </c>
      <c r="AF95" s="26" t="str">
        <f t="shared" si="102"/>
        <v>NÃO</v>
      </c>
      <c r="AG95" s="25" t="str">
        <f t="shared" si="78"/>
        <v>I</v>
      </c>
      <c r="AH95" s="14" t="str">
        <f t="shared" si="79"/>
        <v>I</v>
      </c>
      <c r="AI95" s="14" t="b">
        <f t="shared" si="80"/>
        <v>0</v>
      </c>
      <c r="AJ95" s="26" t="str">
        <f t="shared" si="81"/>
        <v>NÃO</v>
      </c>
      <c r="AK95" s="14">
        <f t="shared" si="82"/>
        <v>0</v>
      </c>
      <c r="AL95" s="14">
        <f t="shared" si="83"/>
        <v>1.7452406437283512E-2</v>
      </c>
      <c r="AM95" s="24">
        <f t="shared" si="103"/>
        <v>0</v>
      </c>
      <c r="AN95" s="14">
        <f t="shared" si="84"/>
        <v>1.7449749160682683E-2</v>
      </c>
      <c r="AO95" s="14">
        <f t="shared" si="85"/>
        <v>1.7452406437283512E-2</v>
      </c>
      <c r="AP95" s="78">
        <f t="shared" si="104"/>
        <v>89.000152273922495</v>
      </c>
      <c r="AQ95" s="11"/>
      <c r="AR95" s="11"/>
      <c r="AS95" s="11"/>
      <c r="AT95" s="33">
        <f t="shared" si="86"/>
        <v>1</v>
      </c>
      <c r="AU95" s="33">
        <f t="shared" si="87"/>
        <v>0</v>
      </c>
      <c r="AV95" s="33">
        <f t="shared" si="88"/>
        <v>0</v>
      </c>
      <c r="AW95" s="34">
        <f t="shared" si="89"/>
        <v>-1.7449748351250485E-2</v>
      </c>
      <c r="AX95" s="34">
        <f t="shared" si="90"/>
        <v>-3.0458649045213493E-4</v>
      </c>
      <c r="AY95" s="34">
        <f t="shared" si="91"/>
        <v>0.99984769515639127</v>
      </c>
      <c r="AZ95" s="34">
        <f t="shared" si="92"/>
        <v>-1.7449748351250485E-2</v>
      </c>
      <c r="BA95" s="34">
        <f t="shared" si="93"/>
        <v>1</v>
      </c>
      <c r="BB95" s="34">
        <f t="shared" si="94"/>
        <v>1</v>
      </c>
      <c r="BC95" s="34">
        <f t="shared" si="105"/>
        <v>-1.7449748351250485E-2</v>
      </c>
      <c r="BD95" s="31">
        <f t="shared" si="106"/>
        <v>-0.99984767969313781</v>
      </c>
      <c r="BE95" s="11"/>
      <c r="BF95" s="11"/>
      <c r="BG95" s="11"/>
      <c r="BH95" s="11"/>
      <c r="BI95" s="11"/>
      <c r="BJ95" s="11"/>
      <c r="BK95" s="11"/>
    </row>
    <row r="96" spans="2:63" ht="18.75" thickBot="1">
      <c r="B96" s="141">
        <v>90</v>
      </c>
      <c r="C96" s="50">
        <v>1</v>
      </c>
      <c r="D96" s="50">
        <v>1</v>
      </c>
      <c r="E96" s="133" t="s">
        <v>7</v>
      </c>
      <c r="F96" s="143"/>
      <c r="G96" s="51">
        <v>0</v>
      </c>
      <c r="H96" s="51">
        <v>0</v>
      </c>
      <c r="I96" s="47">
        <f t="shared" si="95"/>
        <v>0.99984767969313781</v>
      </c>
      <c r="J96" s="49">
        <f t="shared" si="96"/>
        <v>0</v>
      </c>
      <c r="K96" s="118" t="str">
        <f t="shared" si="97"/>
        <v>I</v>
      </c>
      <c r="L96" s="123"/>
      <c r="M96" s="10">
        <v>0</v>
      </c>
      <c r="N96" s="136" t="s">
        <v>34</v>
      </c>
      <c r="O96" s="7">
        <f t="shared" si="67"/>
        <v>0</v>
      </c>
      <c r="P96" s="8">
        <f t="shared" si="68"/>
        <v>91</v>
      </c>
      <c r="Q96" s="40">
        <f t="shared" si="69"/>
        <v>91</v>
      </c>
      <c r="R96" s="41">
        <f t="shared" si="70"/>
        <v>0</v>
      </c>
      <c r="S96" s="127" t="str">
        <f t="shared" si="98"/>
        <v>N</v>
      </c>
      <c r="T96" s="131"/>
      <c r="U96" s="114">
        <v>0</v>
      </c>
      <c r="V96" s="74">
        <f t="shared" si="71"/>
        <v>0.99984772607724903</v>
      </c>
      <c r="W96" s="79">
        <f t="shared" si="99"/>
        <v>89.000152273922495</v>
      </c>
      <c r="X96" s="71" t="str">
        <f t="shared" si="100"/>
        <v>I</v>
      </c>
      <c r="Y96" s="9" t="str">
        <f t="shared" si="72"/>
        <v>I</v>
      </c>
      <c r="Z96" s="9" t="b">
        <f t="shared" si="73"/>
        <v>0</v>
      </c>
      <c r="AA96" s="9" t="b">
        <f t="shared" si="74"/>
        <v>0</v>
      </c>
      <c r="AB96" s="14" t="str">
        <f t="shared" si="101"/>
        <v>NÃO</v>
      </c>
      <c r="AC96" s="25" t="str">
        <f t="shared" si="75"/>
        <v>N</v>
      </c>
      <c r="AD96" s="14" t="b">
        <f t="shared" si="76"/>
        <v>0</v>
      </c>
      <c r="AE96" s="14" t="b">
        <f t="shared" si="77"/>
        <v>0</v>
      </c>
      <c r="AF96" s="26" t="str">
        <f t="shared" si="102"/>
        <v>NÃO</v>
      </c>
      <c r="AG96" s="25" t="str">
        <f t="shared" si="78"/>
        <v>I</v>
      </c>
      <c r="AH96" s="14" t="str">
        <f t="shared" si="79"/>
        <v>I</v>
      </c>
      <c r="AI96" s="14" t="b">
        <f t="shared" si="80"/>
        <v>0</v>
      </c>
      <c r="AJ96" s="26" t="str">
        <f t="shared" si="81"/>
        <v>NÃO</v>
      </c>
      <c r="AK96" s="14">
        <f t="shared" si="82"/>
        <v>0</v>
      </c>
      <c r="AL96" s="14">
        <f t="shared" si="83"/>
        <v>1.7452406437283512E-2</v>
      </c>
      <c r="AM96" s="24">
        <f t="shared" si="103"/>
        <v>0</v>
      </c>
      <c r="AN96" s="14">
        <f t="shared" si="84"/>
        <v>1.7449749160682683E-2</v>
      </c>
      <c r="AO96" s="14">
        <f t="shared" si="85"/>
        <v>1.7452406437283512E-2</v>
      </c>
      <c r="AP96" s="78">
        <f t="shared" si="104"/>
        <v>89.000152273922495</v>
      </c>
      <c r="AQ96" s="11"/>
      <c r="AR96" s="11"/>
      <c r="AS96" s="11"/>
      <c r="AT96" s="33">
        <f t="shared" si="86"/>
        <v>1</v>
      </c>
      <c r="AU96" s="33">
        <f t="shared" si="87"/>
        <v>0</v>
      </c>
      <c r="AV96" s="33">
        <f t="shared" si="88"/>
        <v>0</v>
      </c>
      <c r="AW96" s="34">
        <f t="shared" si="89"/>
        <v>-1.7449748351250485E-2</v>
      </c>
      <c r="AX96" s="34">
        <f t="shared" si="90"/>
        <v>-3.0458649045213493E-4</v>
      </c>
      <c r="AY96" s="34">
        <f t="shared" si="91"/>
        <v>0.99984769515639127</v>
      </c>
      <c r="AZ96" s="34">
        <f t="shared" si="92"/>
        <v>-1.7449748351250485E-2</v>
      </c>
      <c r="BA96" s="34">
        <f t="shared" si="93"/>
        <v>1</v>
      </c>
      <c r="BB96" s="34">
        <f t="shared" si="94"/>
        <v>1</v>
      </c>
      <c r="BC96" s="34">
        <f t="shared" si="105"/>
        <v>-1.7449748351250485E-2</v>
      </c>
      <c r="BD96" s="31">
        <f t="shared" si="106"/>
        <v>-0.99984767969313781</v>
      </c>
      <c r="BE96" s="11"/>
      <c r="BF96" s="11"/>
      <c r="BG96" s="11"/>
      <c r="BH96" s="11"/>
      <c r="BI96" s="11"/>
      <c r="BJ96" s="11"/>
      <c r="BK96" s="11"/>
    </row>
    <row r="97" spans="2:63" ht="18.75" thickBot="1">
      <c r="B97" s="141">
        <v>91</v>
      </c>
      <c r="C97" s="50">
        <v>1</v>
      </c>
      <c r="D97" s="50">
        <v>1</v>
      </c>
      <c r="E97" s="133" t="s">
        <v>7</v>
      </c>
      <c r="F97" s="143"/>
      <c r="G97" s="51">
        <v>0</v>
      </c>
      <c r="H97" s="51">
        <v>0</v>
      </c>
      <c r="I97" s="47">
        <f t="shared" si="95"/>
        <v>0.99984767969313781</v>
      </c>
      <c r="J97" s="49">
        <f t="shared" si="96"/>
        <v>0</v>
      </c>
      <c r="K97" s="118" t="str">
        <f t="shared" si="97"/>
        <v>I</v>
      </c>
      <c r="L97" s="123"/>
      <c r="M97" s="10">
        <v>0</v>
      </c>
      <c r="N97" s="136" t="s">
        <v>34</v>
      </c>
      <c r="O97" s="7">
        <f t="shared" si="67"/>
        <v>0</v>
      </c>
      <c r="P97" s="8">
        <f t="shared" si="68"/>
        <v>91</v>
      </c>
      <c r="Q97" s="40">
        <f t="shared" si="69"/>
        <v>91</v>
      </c>
      <c r="R97" s="41">
        <f t="shared" si="70"/>
        <v>0</v>
      </c>
      <c r="S97" s="127" t="str">
        <f t="shared" si="98"/>
        <v>N</v>
      </c>
      <c r="T97" s="131"/>
      <c r="U97" s="114">
        <v>0</v>
      </c>
      <c r="V97" s="74">
        <f t="shared" si="71"/>
        <v>0.99984772607724903</v>
      </c>
      <c r="W97" s="79">
        <f t="shared" si="99"/>
        <v>89.000152273922495</v>
      </c>
      <c r="X97" s="71" t="str">
        <f t="shared" si="100"/>
        <v>I</v>
      </c>
      <c r="Y97" s="9" t="str">
        <f t="shared" si="72"/>
        <v>I</v>
      </c>
      <c r="Z97" s="9" t="b">
        <f t="shared" si="73"/>
        <v>0</v>
      </c>
      <c r="AA97" s="9" t="b">
        <f t="shared" si="74"/>
        <v>0</v>
      </c>
      <c r="AB97" s="14" t="str">
        <f t="shared" si="101"/>
        <v>NÃO</v>
      </c>
      <c r="AC97" s="25" t="str">
        <f t="shared" si="75"/>
        <v>N</v>
      </c>
      <c r="AD97" s="14" t="b">
        <f t="shared" si="76"/>
        <v>0</v>
      </c>
      <c r="AE97" s="14" t="b">
        <f t="shared" si="77"/>
        <v>0</v>
      </c>
      <c r="AF97" s="26" t="str">
        <f t="shared" si="102"/>
        <v>NÃO</v>
      </c>
      <c r="AG97" s="25" t="str">
        <f t="shared" si="78"/>
        <v>I</v>
      </c>
      <c r="AH97" s="14" t="str">
        <f t="shared" si="79"/>
        <v>I</v>
      </c>
      <c r="AI97" s="14" t="b">
        <f t="shared" si="80"/>
        <v>0</v>
      </c>
      <c r="AJ97" s="26" t="str">
        <f t="shared" si="81"/>
        <v>NÃO</v>
      </c>
      <c r="AK97" s="14">
        <f t="shared" si="82"/>
        <v>0</v>
      </c>
      <c r="AL97" s="14">
        <f t="shared" si="83"/>
        <v>1.7452406437283512E-2</v>
      </c>
      <c r="AM97" s="24">
        <f t="shared" si="103"/>
        <v>0</v>
      </c>
      <c r="AN97" s="14">
        <f t="shared" si="84"/>
        <v>1.7449749160682683E-2</v>
      </c>
      <c r="AO97" s="14">
        <f t="shared" si="85"/>
        <v>1.7452406437283512E-2</v>
      </c>
      <c r="AP97" s="78">
        <f t="shared" si="104"/>
        <v>89.000152273922495</v>
      </c>
      <c r="AQ97" s="11"/>
      <c r="AR97" s="11"/>
      <c r="AS97" s="11"/>
      <c r="AT97" s="33">
        <f t="shared" si="86"/>
        <v>1</v>
      </c>
      <c r="AU97" s="33">
        <f t="shared" si="87"/>
        <v>0</v>
      </c>
      <c r="AV97" s="33">
        <f t="shared" si="88"/>
        <v>0</v>
      </c>
      <c r="AW97" s="34">
        <f t="shared" si="89"/>
        <v>-1.7449748351250485E-2</v>
      </c>
      <c r="AX97" s="34">
        <f t="shared" si="90"/>
        <v>-3.0458649045213493E-4</v>
      </c>
      <c r="AY97" s="34">
        <f t="shared" si="91"/>
        <v>0.99984769515639127</v>
      </c>
      <c r="AZ97" s="34">
        <f t="shared" si="92"/>
        <v>-1.7449748351250485E-2</v>
      </c>
      <c r="BA97" s="34">
        <f t="shared" si="93"/>
        <v>1</v>
      </c>
      <c r="BB97" s="34">
        <f t="shared" si="94"/>
        <v>1</v>
      </c>
      <c r="BC97" s="34">
        <f t="shared" si="105"/>
        <v>-1.7449748351250485E-2</v>
      </c>
      <c r="BD97" s="31">
        <f t="shared" si="106"/>
        <v>-0.99984767969313781</v>
      </c>
      <c r="BE97" s="11"/>
      <c r="BF97" s="11"/>
      <c r="BG97" s="11"/>
      <c r="BH97" s="11"/>
      <c r="BI97" s="11"/>
      <c r="BJ97" s="11"/>
      <c r="BK97" s="11"/>
    </row>
    <row r="98" spans="2:63" ht="18.75" thickBot="1">
      <c r="B98" s="141">
        <v>92</v>
      </c>
      <c r="C98" s="50">
        <v>1</v>
      </c>
      <c r="D98" s="50">
        <v>1</v>
      </c>
      <c r="E98" s="133" t="s">
        <v>7</v>
      </c>
      <c r="F98" s="143"/>
      <c r="G98" s="51">
        <v>0</v>
      </c>
      <c r="H98" s="51">
        <v>0</v>
      </c>
      <c r="I98" s="47">
        <f t="shared" si="95"/>
        <v>0.99984767969313781</v>
      </c>
      <c r="J98" s="49">
        <f t="shared" si="96"/>
        <v>0</v>
      </c>
      <c r="K98" s="118" t="str">
        <f t="shared" si="97"/>
        <v>I</v>
      </c>
      <c r="L98" s="123"/>
      <c r="M98" s="10">
        <v>0</v>
      </c>
      <c r="N98" s="136" t="s">
        <v>34</v>
      </c>
      <c r="O98" s="7">
        <f t="shared" si="67"/>
        <v>0</v>
      </c>
      <c r="P98" s="8">
        <f t="shared" si="68"/>
        <v>91</v>
      </c>
      <c r="Q98" s="40">
        <f t="shared" si="69"/>
        <v>91</v>
      </c>
      <c r="R98" s="41">
        <f t="shared" si="70"/>
        <v>0</v>
      </c>
      <c r="S98" s="127" t="str">
        <f t="shared" si="98"/>
        <v>N</v>
      </c>
      <c r="T98" s="131"/>
      <c r="U98" s="114">
        <v>0</v>
      </c>
      <c r="V98" s="74">
        <f t="shared" si="71"/>
        <v>0.99984772607724903</v>
      </c>
      <c r="W98" s="79">
        <f t="shared" si="99"/>
        <v>89.000152273922495</v>
      </c>
      <c r="X98" s="71" t="str">
        <f t="shared" si="100"/>
        <v>I</v>
      </c>
      <c r="Y98" s="9" t="str">
        <f t="shared" si="72"/>
        <v>I</v>
      </c>
      <c r="Z98" s="9" t="b">
        <f t="shared" si="73"/>
        <v>0</v>
      </c>
      <c r="AA98" s="9" t="b">
        <f t="shared" si="74"/>
        <v>0</v>
      </c>
      <c r="AB98" s="14" t="str">
        <f t="shared" si="101"/>
        <v>NÃO</v>
      </c>
      <c r="AC98" s="25" t="str">
        <f t="shared" si="75"/>
        <v>N</v>
      </c>
      <c r="AD98" s="14" t="b">
        <f t="shared" si="76"/>
        <v>0</v>
      </c>
      <c r="AE98" s="14" t="b">
        <f t="shared" si="77"/>
        <v>0</v>
      </c>
      <c r="AF98" s="26" t="str">
        <f t="shared" si="102"/>
        <v>NÃO</v>
      </c>
      <c r="AG98" s="25" t="str">
        <f t="shared" si="78"/>
        <v>I</v>
      </c>
      <c r="AH98" s="14" t="str">
        <f t="shared" si="79"/>
        <v>I</v>
      </c>
      <c r="AI98" s="14" t="b">
        <f t="shared" si="80"/>
        <v>0</v>
      </c>
      <c r="AJ98" s="26" t="str">
        <f t="shared" si="81"/>
        <v>NÃO</v>
      </c>
      <c r="AK98" s="14">
        <f t="shared" si="82"/>
        <v>0</v>
      </c>
      <c r="AL98" s="14">
        <f t="shared" si="83"/>
        <v>1.7452406437283512E-2</v>
      </c>
      <c r="AM98" s="24">
        <f t="shared" si="103"/>
        <v>0</v>
      </c>
      <c r="AN98" s="14">
        <f t="shared" si="84"/>
        <v>1.7449749160682683E-2</v>
      </c>
      <c r="AO98" s="14">
        <f t="shared" si="85"/>
        <v>1.7452406437283512E-2</v>
      </c>
      <c r="AP98" s="78">
        <f t="shared" si="104"/>
        <v>89.000152273922495</v>
      </c>
      <c r="AQ98" s="11"/>
      <c r="AR98" s="11"/>
      <c r="AS98" s="11"/>
      <c r="AT98" s="33">
        <f t="shared" si="86"/>
        <v>1</v>
      </c>
      <c r="AU98" s="33">
        <f t="shared" si="87"/>
        <v>0</v>
      </c>
      <c r="AV98" s="33">
        <f t="shared" si="88"/>
        <v>0</v>
      </c>
      <c r="AW98" s="34">
        <f t="shared" si="89"/>
        <v>-1.7449748351250485E-2</v>
      </c>
      <c r="AX98" s="34">
        <f t="shared" si="90"/>
        <v>-3.0458649045213493E-4</v>
      </c>
      <c r="AY98" s="34">
        <f t="shared" si="91"/>
        <v>0.99984769515639127</v>
      </c>
      <c r="AZ98" s="34">
        <f t="shared" si="92"/>
        <v>-1.7449748351250485E-2</v>
      </c>
      <c r="BA98" s="34">
        <f t="shared" si="93"/>
        <v>1</v>
      </c>
      <c r="BB98" s="34">
        <f t="shared" si="94"/>
        <v>1</v>
      </c>
      <c r="BC98" s="34">
        <f t="shared" si="105"/>
        <v>-1.7449748351250485E-2</v>
      </c>
      <c r="BD98" s="31">
        <f t="shared" si="106"/>
        <v>-0.99984767969313781</v>
      </c>
      <c r="BE98" s="11"/>
      <c r="BF98" s="11"/>
      <c r="BG98" s="11"/>
      <c r="BH98" s="11"/>
      <c r="BI98" s="11"/>
      <c r="BJ98" s="11"/>
      <c r="BK98" s="11"/>
    </row>
    <row r="99" spans="2:63" ht="18.75" thickBot="1">
      <c r="B99" s="141">
        <v>93</v>
      </c>
      <c r="C99" s="50">
        <v>1</v>
      </c>
      <c r="D99" s="50">
        <v>1</v>
      </c>
      <c r="E99" s="133" t="s">
        <v>7</v>
      </c>
      <c r="F99" s="143"/>
      <c r="G99" s="51">
        <v>0</v>
      </c>
      <c r="H99" s="51">
        <v>0</v>
      </c>
      <c r="I99" s="47">
        <f t="shared" si="95"/>
        <v>0.99984767969313781</v>
      </c>
      <c r="J99" s="49">
        <f t="shared" si="96"/>
        <v>0</v>
      </c>
      <c r="K99" s="118" t="str">
        <f t="shared" si="97"/>
        <v>I</v>
      </c>
      <c r="L99" s="123"/>
      <c r="M99" s="10">
        <v>0</v>
      </c>
      <c r="N99" s="136" t="s">
        <v>34</v>
      </c>
      <c r="O99" s="7">
        <f t="shared" si="67"/>
        <v>0</v>
      </c>
      <c r="P99" s="8">
        <f t="shared" si="68"/>
        <v>91</v>
      </c>
      <c r="Q99" s="40">
        <f t="shared" si="69"/>
        <v>91</v>
      </c>
      <c r="R99" s="41">
        <f t="shared" si="70"/>
        <v>0</v>
      </c>
      <c r="S99" s="127" t="str">
        <f t="shared" si="98"/>
        <v>N</v>
      </c>
      <c r="T99" s="131"/>
      <c r="U99" s="114">
        <v>0</v>
      </c>
      <c r="V99" s="74">
        <f t="shared" si="71"/>
        <v>0.99984772607724903</v>
      </c>
      <c r="W99" s="79">
        <f t="shared" si="99"/>
        <v>89.000152273922495</v>
      </c>
      <c r="X99" s="71" t="str">
        <f t="shared" si="100"/>
        <v>I</v>
      </c>
      <c r="Y99" s="9" t="str">
        <f t="shared" si="72"/>
        <v>I</v>
      </c>
      <c r="Z99" s="9" t="b">
        <f t="shared" si="73"/>
        <v>0</v>
      </c>
      <c r="AA99" s="9" t="b">
        <f t="shared" si="74"/>
        <v>0</v>
      </c>
      <c r="AB99" s="14" t="str">
        <f t="shared" si="101"/>
        <v>NÃO</v>
      </c>
      <c r="AC99" s="25" t="str">
        <f t="shared" si="75"/>
        <v>N</v>
      </c>
      <c r="AD99" s="14" t="b">
        <f t="shared" si="76"/>
        <v>0</v>
      </c>
      <c r="AE99" s="14" t="b">
        <f t="shared" si="77"/>
        <v>0</v>
      </c>
      <c r="AF99" s="26" t="str">
        <f t="shared" si="102"/>
        <v>NÃO</v>
      </c>
      <c r="AG99" s="25" t="str">
        <f t="shared" si="78"/>
        <v>I</v>
      </c>
      <c r="AH99" s="14" t="str">
        <f t="shared" si="79"/>
        <v>I</v>
      </c>
      <c r="AI99" s="14" t="b">
        <f t="shared" si="80"/>
        <v>0</v>
      </c>
      <c r="AJ99" s="26" t="str">
        <f t="shared" si="81"/>
        <v>NÃO</v>
      </c>
      <c r="AK99" s="14">
        <f t="shared" si="82"/>
        <v>0</v>
      </c>
      <c r="AL99" s="14">
        <f t="shared" si="83"/>
        <v>1.7452406437283512E-2</v>
      </c>
      <c r="AM99" s="24">
        <f t="shared" si="103"/>
        <v>0</v>
      </c>
      <c r="AN99" s="14">
        <f t="shared" si="84"/>
        <v>1.7449749160682683E-2</v>
      </c>
      <c r="AO99" s="14">
        <f t="shared" si="85"/>
        <v>1.7452406437283512E-2</v>
      </c>
      <c r="AP99" s="78">
        <f t="shared" si="104"/>
        <v>89.000152273922495</v>
      </c>
      <c r="AQ99" s="11"/>
      <c r="AR99" s="11"/>
      <c r="AS99" s="11"/>
      <c r="AT99" s="33">
        <f t="shared" si="86"/>
        <v>1</v>
      </c>
      <c r="AU99" s="33">
        <f t="shared" si="87"/>
        <v>0</v>
      </c>
      <c r="AV99" s="33">
        <f t="shared" si="88"/>
        <v>0</v>
      </c>
      <c r="AW99" s="34">
        <f t="shared" si="89"/>
        <v>-1.7449748351250485E-2</v>
      </c>
      <c r="AX99" s="34">
        <f t="shared" si="90"/>
        <v>-3.0458649045213493E-4</v>
      </c>
      <c r="AY99" s="34">
        <f t="shared" si="91"/>
        <v>0.99984769515639127</v>
      </c>
      <c r="AZ99" s="34">
        <f t="shared" si="92"/>
        <v>-1.7449748351250485E-2</v>
      </c>
      <c r="BA99" s="34">
        <f t="shared" si="93"/>
        <v>1</v>
      </c>
      <c r="BB99" s="34">
        <f t="shared" si="94"/>
        <v>1</v>
      </c>
      <c r="BC99" s="34">
        <f t="shared" si="105"/>
        <v>-1.7449748351250485E-2</v>
      </c>
      <c r="BD99" s="31">
        <f t="shared" si="106"/>
        <v>-0.99984767969313781</v>
      </c>
      <c r="BE99" s="11"/>
      <c r="BF99" s="11"/>
      <c r="BG99" s="11"/>
      <c r="BH99" s="11"/>
      <c r="BI99" s="11"/>
      <c r="BJ99" s="11"/>
      <c r="BK99" s="11"/>
    </row>
    <row r="100" spans="2:63" ht="18.75" thickBot="1">
      <c r="B100" s="141">
        <v>94</v>
      </c>
      <c r="C100" s="50">
        <v>1</v>
      </c>
      <c r="D100" s="50">
        <v>1</v>
      </c>
      <c r="E100" s="133" t="s">
        <v>7</v>
      </c>
      <c r="F100" s="143"/>
      <c r="G100" s="51">
        <v>0</v>
      </c>
      <c r="H100" s="51">
        <v>0</v>
      </c>
      <c r="I100" s="47">
        <f t="shared" si="95"/>
        <v>0.99984767969313781</v>
      </c>
      <c r="J100" s="49">
        <f t="shared" si="96"/>
        <v>0</v>
      </c>
      <c r="K100" s="118" t="str">
        <f t="shared" si="97"/>
        <v>I</v>
      </c>
      <c r="L100" s="123"/>
      <c r="M100" s="10">
        <v>0</v>
      </c>
      <c r="N100" s="136" t="s">
        <v>34</v>
      </c>
      <c r="O100" s="7">
        <f t="shared" si="67"/>
        <v>0</v>
      </c>
      <c r="P100" s="8">
        <f t="shared" si="68"/>
        <v>91</v>
      </c>
      <c r="Q100" s="40">
        <f t="shared" si="69"/>
        <v>91</v>
      </c>
      <c r="R100" s="41">
        <f t="shared" si="70"/>
        <v>0</v>
      </c>
      <c r="S100" s="127" t="str">
        <f t="shared" si="98"/>
        <v>N</v>
      </c>
      <c r="T100" s="131"/>
      <c r="U100" s="114">
        <v>0</v>
      </c>
      <c r="V100" s="74">
        <f t="shared" si="71"/>
        <v>0.99984772607724903</v>
      </c>
      <c r="W100" s="79">
        <f t="shared" si="99"/>
        <v>89.000152273922495</v>
      </c>
      <c r="X100" s="71" t="str">
        <f t="shared" si="100"/>
        <v>I</v>
      </c>
      <c r="Y100" s="9" t="str">
        <f t="shared" si="72"/>
        <v>I</v>
      </c>
      <c r="Z100" s="9" t="b">
        <f t="shared" si="73"/>
        <v>0</v>
      </c>
      <c r="AA100" s="9" t="b">
        <f t="shared" si="74"/>
        <v>0</v>
      </c>
      <c r="AB100" s="14" t="str">
        <f t="shared" si="101"/>
        <v>NÃO</v>
      </c>
      <c r="AC100" s="25" t="str">
        <f t="shared" si="75"/>
        <v>N</v>
      </c>
      <c r="AD100" s="14" t="b">
        <f t="shared" si="76"/>
        <v>0</v>
      </c>
      <c r="AE100" s="14" t="b">
        <f t="shared" si="77"/>
        <v>0</v>
      </c>
      <c r="AF100" s="26" t="str">
        <f t="shared" si="102"/>
        <v>NÃO</v>
      </c>
      <c r="AG100" s="25" t="str">
        <f t="shared" si="78"/>
        <v>I</v>
      </c>
      <c r="AH100" s="14" t="str">
        <f t="shared" si="79"/>
        <v>I</v>
      </c>
      <c r="AI100" s="14" t="b">
        <f t="shared" si="80"/>
        <v>0</v>
      </c>
      <c r="AJ100" s="26" t="str">
        <f t="shared" si="81"/>
        <v>NÃO</v>
      </c>
      <c r="AK100" s="14">
        <f t="shared" si="82"/>
        <v>0</v>
      </c>
      <c r="AL100" s="14">
        <f t="shared" si="83"/>
        <v>1.7452406437283512E-2</v>
      </c>
      <c r="AM100" s="24">
        <f t="shared" si="103"/>
        <v>0</v>
      </c>
      <c r="AN100" s="14">
        <f t="shared" si="84"/>
        <v>1.7449749160682683E-2</v>
      </c>
      <c r="AO100" s="14">
        <f t="shared" si="85"/>
        <v>1.7452406437283512E-2</v>
      </c>
      <c r="AP100" s="78">
        <f t="shared" si="104"/>
        <v>89.000152273922495</v>
      </c>
      <c r="AQ100" s="11"/>
      <c r="AR100" s="11"/>
      <c r="AS100" s="11"/>
      <c r="AT100" s="33">
        <f t="shared" si="86"/>
        <v>1</v>
      </c>
      <c r="AU100" s="33">
        <f t="shared" si="87"/>
        <v>0</v>
      </c>
      <c r="AV100" s="33">
        <f t="shared" si="88"/>
        <v>0</v>
      </c>
      <c r="AW100" s="34">
        <f t="shared" si="89"/>
        <v>-1.7449748351250485E-2</v>
      </c>
      <c r="AX100" s="34">
        <f t="shared" si="90"/>
        <v>-3.0458649045213493E-4</v>
      </c>
      <c r="AY100" s="34">
        <f t="shared" si="91"/>
        <v>0.99984769515639127</v>
      </c>
      <c r="AZ100" s="34">
        <f t="shared" si="92"/>
        <v>-1.7449748351250485E-2</v>
      </c>
      <c r="BA100" s="34">
        <f t="shared" si="93"/>
        <v>1</v>
      </c>
      <c r="BB100" s="34">
        <f t="shared" si="94"/>
        <v>1</v>
      </c>
      <c r="BC100" s="34">
        <f t="shared" si="105"/>
        <v>-1.7449748351250485E-2</v>
      </c>
      <c r="BD100" s="31">
        <f t="shared" si="106"/>
        <v>-0.99984767969313781</v>
      </c>
      <c r="BE100" s="11"/>
      <c r="BF100" s="11"/>
      <c r="BG100" s="11"/>
      <c r="BH100" s="11"/>
      <c r="BI100" s="11"/>
      <c r="BJ100" s="11"/>
      <c r="BK100" s="11"/>
    </row>
    <row r="101" spans="2:63" ht="18.75" thickBot="1">
      <c r="B101" s="141">
        <v>95</v>
      </c>
      <c r="C101" s="50">
        <v>1</v>
      </c>
      <c r="D101" s="50">
        <v>1</v>
      </c>
      <c r="E101" s="133" t="s">
        <v>7</v>
      </c>
      <c r="F101" s="143"/>
      <c r="G101" s="51">
        <v>0</v>
      </c>
      <c r="H101" s="51">
        <v>0</v>
      </c>
      <c r="I101" s="47">
        <f t="shared" si="95"/>
        <v>0.99984767969313781</v>
      </c>
      <c r="J101" s="49">
        <f t="shared" si="96"/>
        <v>0</v>
      </c>
      <c r="K101" s="118" t="str">
        <f t="shared" si="97"/>
        <v>I</v>
      </c>
      <c r="L101" s="123"/>
      <c r="M101" s="10">
        <v>0</v>
      </c>
      <c r="N101" s="136" t="s">
        <v>34</v>
      </c>
      <c r="O101" s="7">
        <f t="shared" si="67"/>
        <v>0</v>
      </c>
      <c r="P101" s="8">
        <f t="shared" si="68"/>
        <v>91</v>
      </c>
      <c r="Q101" s="40">
        <f t="shared" si="69"/>
        <v>91</v>
      </c>
      <c r="R101" s="41">
        <f t="shared" si="70"/>
        <v>0</v>
      </c>
      <c r="S101" s="127" t="str">
        <f t="shared" si="98"/>
        <v>N</v>
      </c>
      <c r="T101" s="131"/>
      <c r="U101" s="114">
        <v>0</v>
      </c>
      <c r="V101" s="74">
        <f t="shared" si="71"/>
        <v>0.99984772607724903</v>
      </c>
      <c r="W101" s="79">
        <f t="shared" si="99"/>
        <v>89.000152273922495</v>
      </c>
      <c r="X101" s="71" t="str">
        <f t="shared" si="100"/>
        <v>I</v>
      </c>
      <c r="Y101" s="9" t="str">
        <f t="shared" si="72"/>
        <v>I</v>
      </c>
      <c r="Z101" s="9" t="b">
        <f t="shared" si="73"/>
        <v>0</v>
      </c>
      <c r="AA101" s="9" t="b">
        <f t="shared" si="74"/>
        <v>0</v>
      </c>
      <c r="AB101" s="14" t="str">
        <f t="shared" si="101"/>
        <v>NÃO</v>
      </c>
      <c r="AC101" s="25" t="str">
        <f t="shared" si="75"/>
        <v>N</v>
      </c>
      <c r="AD101" s="14" t="b">
        <f t="shared" si="76"/>
        <v>0</v>
      </c>
      <c r="AE101" s="14" t="b">
        <f t="shared" si="77"/>
        <v>0</v>
      </c>
      <c r="AF101" s="26" t="str">
        <f t="shared" si="102"/>
        <v>NÃO</v>
      </c>
      <c r="AG101" s="25" t="str">
        <f t="shared" si="78"/>
        <v>I</v>
      </c>
      <c r="AH101" s="14" t="str">
        <f t="shared" si="79"/>
        <v>I</v>
      </c>
      <c r="AI101" s="14" t="b">
        <f t="shared" si="80"/>
        <v>0</v>
      </c>
      <c r="AJ101" s="26" t="str">
        <f t="shared" si="81"/>
        <v>NÃO</v>
      </c>
      <c r="AK101" s="14">
        <f t="shared" si="82"/>
        <v>0</v>
      </c>
      <c r="AL101" s="14">
        <f t="shared" si="83"/>
        <v>1.7452406437283512E-2</v>
      </c>
      <c r="AM101" s="24">
        <f t="shared" si="103"/>
        <v>0</v>
      </c>
      <c r="AN101" s="14">
        <f t="shared" si="84"/>
        <v>1.7449749160682683E-2</v>
      </c>
      <c r="AO101" s="14">
        <f t="shared" si="85"/>
        <v>1.7452406437283512E-2</v>
      </c>
      <c r="AP101" s="78">
        <f t="shared" si="104"/>
        <v>89.000152273922495</v>
      </c>
      <c r="AQ101" s="11"/>
      <c r="AR101" s="11"/>
      <c r="AS101" s="11"/>
      <c r="AT101" s="33">
        <f t="shared" si="86"/>
        <v>1</v>
      </c>
      <c r="AU101" s="33">
        <f t="shared" si="87"/>
        <v>0</v>
      </c>
      <c r="AV101" s="33">
        <f t="shared" si="88"/>
        <v>0</v>
      </c>
      <c r="AW101" s="34">
        <f t="shared" si="89"/>
        <v>-1.7449748351250485E-2</v>
      </c>
      <c r="AX101" s="34">
        <f t="shared" si="90"/>
        <v>-3.0458649045213493E-4</v>
      </c>
      <c r="AY101" s="34">
        <f t="shared" si="91"/>
        <v>0.99984769515639127</v>
      </c>
      <c r="AZ101" s="34">
        <f t="shared" si="92"/>
        <v>-1.7449748351250485E-2</v>
      </c>
      <c r="BA101" s="34">
        <f t="shared" si="93"/>
        <v>1</v>
      </c>
      <c r="BB101" s="34">
        <f t="shared" si="94"/>
        <v>1</v>
      </c>
      <c r="BC101" s="34">
        <f t="shared" si="105"/>
        <v>-1.7449748351250485E-2</v>
      </c>
      <c r="BD101" s="31">
        <f t="shared" si="106"/>
        <v>-0.99984767969313781</v>
      </c>
      <c r="BE101" s="11"/>
      <c r="BF101" s="11"/>
      <c r="BG101" s="11"/>
      <c r="BH101" s="11"/>
      <c r="BI101" s="11"/>
      <c r="BJ101" s="11"/>
      <c r="BK101" s="11"/>
    </row>
    <row r="102" spans="2:63" ht="18.75" thickBot="1">
      <c r="B102" s="141">
        <v>96</v>
      </c>
      <c r="C102" s="50">
        <v>1</v>
      </c>
      <c r="D102" s="50">
        <v>1</v>
      </c>
      <c r="E102" s="133" t="s">
        <v>7</v>
      </c>
      <c r="F102" s="143"/>
      <c r="G102" s="51">
        <v>0</v>
      </c>
      <c r="H102" s="51">
        <v>0</v>
      </c>
      <c r="I102" s="47">
        <f t="shared" si="95"/>
        <v>0.99984767969313781</v>
      </c>
      <c r="J102" s="49">
        <f t="shared" si="96"/>
        <v>0</v>
      </c>
      <c r="K102" s="118" t="str">
        <f t="shared" si="97"/>
        <v>I</v>
      </c>
      <c r="L102" s="123"/>
      <c r="M102" s="10">
        <v>0</v>
      </c>
      <c r="N102" s="136" t="s">
        <v>34</v>
      </c>
      <c r="O102" s="7">
        <f t="shared" si="67"/>
        <v>0</v>
      </c>
      <c r="P102" s="8">
        <f t="shared" si="68"/>
        <v>91</v>
      </c>
      <c r="Q102" s="40">
        <f t="shared" si="69"/>
        <v>91</v>
      </c>
      <c r="R102" s="41">
        <f t="shared" si="70"/>
        <v>0</v>
      </c>
      <c r="S102" s="127" t="str">
        <f t="shared" si="98"/>
        <v>N</v>
      </c>
      <c r="T102" s="131"/>
      <c r="U102" s="114">
        <v>0</v>
      </c>
      <c r="V102" s="74">
        <f t="shared" si="71"/>
        <v>0.99984772607724903</v>
      </c>
      <c r="W102" s="79">
        <f t="shared" si="99"/>
        <v>89.000152273922495</v>
      </c>
      <c r="X102" s="71" t="str">
        <f t="shared" si="100"/>
        <v>I</v>
      </c>
      <c r="Y102" s="9" t="str">
        <f t="shared" si="72"/>
        <v>I</v>
      </c>
      <c r="Z102" s="9" t="b">
        <f t="shared" si="73"/>
        <v>0</v>
      </c>
      <c r="AA102" s="9" t="b">
        <f t="shared" si="74"/>
        <v>0</v>
      </c>
      <c r="AB102" s="14" t="str">
        <f t="shared" si="101"/>
        <v>NÃO</v>
      </c>
      <c r="AC102" s="25" t="str">
        <f t="shared" si="75"/>
        <v>N</v>
      </c>
      <c r="AD102" s="14" t="b">
        <f t="shared" si="76"/>
        <v>0</v>
      </c>
      <c r="AE102" s="14" t="b">
        <f t="shared" si="77"/>
        <v>0</v>
      </c>
      <c r="AF102" s="26" t="str">
        <f t="shared" si="102"/>
        <v>NÃO</v>
      </c>
      <c r="AG102" s="25" t="str">
        <f t="shared" si="78"/>
        <v>I</v>
      </c>
      <c r="AH102" s="14" t="str">
        <f t="shared" si="79"/>
        <v>I</v>
      </c>
      <c r="AI102" s="14" t="b">
        <f t="shared" si="80"/>
        <v>0</v>
      </c>
      <c r="AJ102" s="26" t="str">
        <f t="shared" si="81"/>
        <v>NÃO</v>
      </c>
      <c r="AK102" s="14">
        <f t="shared" si="82"/>
        <v>0</v>
      </c>
      <c r="AL102" s="14">
        <f t="shared" si="83"/>
        <v>1.7452406437283512E-2</v>
      </c>
      <c r="AM102" s="24">
        <f t="shared" si="103"/>
        <v>0</v>
      </c>
      <c r="AN102" s="14">
        <f t="shared" si="84"/>
        <v>1.7449749160682683E-2</v>
      </c>
      <c r="AO102" s="14">
        <f t="shared" si="85"/>
        <v>1.7452406437283512E-2</v>
      </c>
      <c r="AP102" s="78">
        <f t="shared" si="104"/>
        <v>89.000152273922495</v>
      </c>
      <c r="AQ102" s="11"/>
      <c r="AR102" s="11"/>
      <c r="AS102" s="11"/>
      <c r="AT102" s="33">
        <f t="shared" si="86"/>
        <v>1</v>
      </c>
      <c r="AU102" s="33">
        <f t="shared" si="87"/>
        <v>0</v>
      </c>
      <c r="AV102" s="33">
        <f t="shared" si="88"/>
        <v>0</v>
      </c>
      <c r="AW102" s="34">
        <f t="shared" si="89"/>
        <v>-1.7449748351250485E-2</v>
      </c>
      <c r="AX102" s="34">
        <f t="shared" si="90"/>
        <v>-3.0458649045213493E-4</v>
      </c>
      <c r="AY102" s="34">
        <f t="shared" si="91"/>
        <v>0.99984769515639127</v>
      </c>
      <c r="AZ102" s="34">
        <f t="shared" si="92"/>
        <v>-1.7449748351250485E-2</v>
      </c>
      <c r="BA102" s="34">
        <f t="shared" si="93"/>
        <v>1</v>
      </c>
      <c r="BB102" s="34">
        <f t="shared" si="94"/>
        <v>1</v>
      </c>
      <c r="BC102" s="34">
        <f t="shared" si="105"/>
        <v>-1.7449748351250485E-2</v>
      </c>
      <c r="BD102" s="31">
        <f t="shared" si="106"/>
        <v>-0.99984767969313781</v>
      </c>
      <c r="BE102" s="11"/>
      <c r="BF102" s="11"/>
      <c r="BG102" s="11"/>
      <c r="BH102" s="11"/>
      <c r="BI102" s="11"/>
      <c r="BJ102" s="11"/>
      <c r="BK102" s="11"/>
    </row>
    <row r="103" spans="2:63" ht="18.75" thickBot="1">
      <c r="B103" s="141">
        <v>97</v>
      </c>
      <c r="C103" s="50">
        <v>1</v>
      </c>
      <c r="D103" s="50">
        <v>1</v>
      </c>
      <c r="E103" s="133" t="s">
        <v>7</v>
      </c>
      <c r="F103" s="143"/>
      <c r="G103" s="51">
        <v>0</v>
      </c>
      <c r="H103" s="51">
        <v>0</v>
      </c>
      <c r="I103" s="47">
        <f t="shared" si="95"/>
        <v>0.99984767969313781</v>
      </c>
      <c r="J103" s="49">
        <f t="shared" si="96"/>
        <v>0</v>
      </c>
      <c r="K103" s="118" t="str">
        <f t="shared" si="97"/>
        <v>I</v>
      </c>
      <c r="L103" s="123"/>
      <c r="M103" s="10">
        <v>0</v>
      </c>
      <c r="N103" s="136" t="s">
        <v>34</v>
      </c>
      <c r="O103" s="7">
        <f t="shared" si="67"/>
        <v>0</v>
      </c>
      <c r="P103" s="8">
        <f t="shared" si="68"/>
        <v>91</v>
      </c>
      <c r="Q103" s="40">
        <f t="shared" si="69"/>
        <v>91</v>
      </c>
      <c r="R103" s="41">
        <f t="shared" si="70"/>
        <v>0</v>
      </c>
      <c r="S103" s="127" t="str">
        <f t="shared" si="98"/>
        <v>N</v>
      </c>
      <c r="T103" s="131"/>
      <c r="U103" s="114">
        <v>0</v>
      </c>
      <c r="V103" s="74">
        <f t="shared" si="71"/>
        <v>0.99984772607724903</v>
      </c>
      <c r="W103" s="79">
        <f t="shared" si="99"/>
        <v>89.000152273922495</v>
      </c>
      <c r="X103" s="71" t="str">
        <f t="shared" si="100"/>
        <v>I</v>
      </c>
      <c r="Y103" s="9" t="str">
        <f t="shared" si="72"/>
        <v>I</v>
      </c>
      <c r="Z103" s="9" t="b">
        <f t="shared" si="73"/>
        <v>0</v>
      </c>
      <c r="AA103" s="9" t="b">
        <f t="shared" si="74"/>
        <v>0</v>
      </c>
      <c r="AB103" s="14" t="str">
        <f t="shared" si="101"/>
        <v>NÃO</v>
      </c>
      <c r="AC103" s="25" t="str">
        <f t="shared" si="75"/>
        <v>N</v>
      </c>
      <c r="AD103" s="14" t="b">
        <f t="shared" si="76"/>
        <v>0</v>
      </c>
      <c r="AE103" s="14" t="b">
        <f t="shared" si="77"/>
        <v>0</v>
      </c>
      <c r="AF103" s="26" t="str">
        <f t="shared" si="102"/>
        <v>NÃO</v>
      </c>
      <c r="AG103" s="25" t="str">
        <f t="shared" si="78"/>
        <v>I</v>
      </c>
      <c r="AH103" s="14" t="str">
        <f t="shared" si="79"/>
        <v>I</v>
      </c>
      <c r="AI103" s="14" t="b">
        <f t="shared" si="80"/>
        <v>0</v>
      </c>
      <c r="AJ103" s="26" t="str">
        <f t="shared" si="81"/>
        <v>NÃO</v>
      </c>
      <c r="AK103" s="14">
        <f t="shared" si="82"/>
        <v>0</v>
      </c>
      <c r="AL103" s="14">
        <f t="shared" si="83"/>
        <v>1.7452406437283512E-2</v>
      </c>
      <c r="AM103" s="24">
        <f t="shared" si="103"/>
        <v>0</v>
      </c>
      <c r="AN103" s="14">
        <f t="shared" si="84"/>
        <v>1.7449749160682683E-2</v>
      </c>
      <c r="AO103" s="14">
        <f t="shared" si="85"/>
        <v>1.7452406437283512E-2</v>
      </c>
      <c r="AP103" s="78">
        <f t="shared" si="104"/>
        <v>89.000152273922495</v>
      </c>
      <c r="AQ103" s="11"/>
      <c r="AR103" s="11"/>
      <c r="AS103" s="11"/>
      <c r="AT103" s="33">
        <f t="shared" si="86"/>
        <v>1</v>
      </c>
      <c r="AU103" s="33">
        <f t="shared" si="87"/>
        <v>0</v>
      </c>
      <c r="AV103" s="33">
        <f t="shared" si="88"/>
        <v>0</v>
      </c>
      <c r="AW103" s="34">
        <f t="shared" si="89"/>
        <v>-1.7449748351250485E-2</v>
      </c>
      <c r="AX103" s="34">
        <f t="shared" si="90"/>
        <v>-3.0458649045213493E-4</v>
      </c>
      <c r="AY103" s="34">
        <f t="shared" si="91"/>
        <v>0.99984769515639127</v>
      </c>
      <c r="AZ103" s="34">
        <f t="shared" si="92"/>
        <v>-1.7449748351250485E-2</v>
      </c>
      <c r="BA103" s="34">
        <f t="shared" si="93"/>
        <v>1</v>
      </c>
      <c r="BB103" s="34">
        <f t="shared" si="94"/>
        <v>1</v>
      </c>
      <c r="BC103" s="34">
        <f t="shared" si="105"/>
        <v>-1.7449748351250485E-2</v>
      </c>
      <c r="BD103" s="31">
        <f t="shared" si="106"/>
        <v>-0.99984767969313781</v>
      </c>
      <c r="BE103" s="11"/>
      <c r="BF103" s="11"/>
      <c r="BG103" s="11"/>
      <c r="BH103" s="11"/>
      <c r="BI103" s="11"/>
      <c r="BJ103" s="11"/>
      <c r="BK103" s="11"/>
    </row>
    <row r="104" spans="2:63" ht="18.75" thickBot="1">
      <c r="B104" s="141">
        <v>98</v>
      </c>
      <c r="C104" s="50">
        <v>1</v>
      </c>
      <c r="D104" s="50">
        <v>1</v>
      </c>
      <c r="E104" s="133" t="s">
        <v>7</v>
      </c>
      <c r="F104" s="143"/>
      <c r="G104" s="51">
        <v>0</v>
      </c>
      <c r="H104" s="51">
        <v>0</v>
      </c>
      <c r="I104" s="47">
        <f t="shared" si="95"/>
        <v>0.99984767969313781</v>
      </c>
      <c r="J104" s="49">
        <f t="shared" si="96"/>
        <v>0</v>
      </c>
      <c r="K104" s="118" t="str">
        <f t="shared" si="97"/>
        <v>I</v>
      </c>
      <c r="L104" s="123"/>
      <c r="M104" s="10">
        <v>0</v>
      </c>
      <c r="N104" s="136" t="s">
        <v>34</v>
      </c>
      <c r="O104" s="7">
        <f t="shared" si="67"/>
        <v>0</v>
      </c>
      <c r="P104" s="8">
        <f t="shared" si="68"/>
        <v>91</v>
      </c>
      <c r="Q104" s="40">
        <f t="shared" si="69"/>
        <v>91</v>
      </c>
      <c r="R104" s="41">
        <f t="shared" si="70"/>
        <v>0</v>
      </c>
      <c r="S104" s="127" t="str">
        <f t="shared" si="98"/>
        <v>N</v>
      </c>
      <c r="T104" s="131"/>
      <c r="U104" s="114">
        <v>0</v>
      </c>
      <c r="V104" s="74">
        <f t="shared" si="71"/>
        <v>0.99984772607724903</v>
      </c>
      <c r="W104" s="79">
        <f t="shared" si="99"/>
        <v>89.000152273922495</v>
      </c>
      <c r="X104" s="71" t="str">
        <f t="shared" si="100"/>
        <v>I</v>
      </c>
      <c r="Y104" s="9" t="str">
        <f t="shared" si="72"/>
        <v>I</v>
      </c>
      <c r="Z104" s="9" t="b">
        <f t="shared" si="73"/>
        <v>0</v>
      </c>
      <c r="AA104" s="9" t="b">
        <f t="shared" si="74"/>
        <v>0</v>
      </c>
      <c r="AB104" s="14" t="str">
        <f t="shared" si="101"/>
        <v>NÃO</v>
      </c>
      <c r="AC104" s="25" t="str">
        <f t="shared" si="75"/>
        <v>N</v>
      </c>
      <c r="AD104" s="14" t="b">
        <f t="shared" si="76"/>
        <v>0</v>
      </c>
      <c r="AE104" s="14" t="b">
        <f t="shared" si="77"/>
        <v>0</v>
      </c>
      <c r="AF104" s="26" t="str">
        <f t="shared" si="102"/>
        <v>NÃO</v>
      </c>
      <c r="AG104" s="25" t="str">
        <f t="shared" si="78"/>
        <v>I</v>
      </c>
      <c r="AH104" s="14" t="str">
        <f t="shared" si="79"/>
        <v>I</v>
      </c>
      <c r="AI104" s="14" t="b">
        <f t="shared" si="80"/>
        <v>0</v>
      </c>
      <c r="AJ104" s="26" t="str">
        <f t="shared" si="81"/>
        <v>NÃO</v>
      </c>
      <c r="AK104" s="14">
        <f t="shared" si="82"/>
        <v>0</v>
      </c>
      <c r="AL104" s="14">
        <f t="shared" si="83"/>
        <v>1.7452406437283512E-2</v>
      </c>
      <c r="AM104" s="24">
        <f t="shared" si="103"/>
        <v>0</v>
      </c>
      <c r="AN104" s="14">
        <f t="shared" si="84"/>
        <v>1.7449749160682683E-2</v>
      </c>
      <c r="AO104" s="14">
        <f t="shared" si="85"/>
        <v>1.7452406437283512E-2</v>
      </c>
      <c r="AP104" s="78">
        <f t="shared" si="104"/>
        <v>89.000152273922495</v>
      </c>
      <c r="AQ104" s="11"/>
      <c r="AR104" s="11"/>
      <c r="AS104" s="11"/>
      <c r="AT104" s="33">
        <f t="shared" si="86"/>
        <v>1</v>
      </c>
      <c r="AU104" s="33">
        <f t="shared" si="87"/>
        <v>0</v>
      </c>
      <c r="AV104" s="33">
        <f t="shared" si="88"/>
        <v>0</v>
      </c>
      <c r="AW104" s="34">
        <f t="shared" si="89"/>
        <v>-1.7449748351250485E-2</v>
      </c>
      <c r="AX104" s="34">
        <f t="shared" si="90"/>
        <v>-3.0458649045213493E-4</v>
      </c>
      <c r="AY104" s="34">
        <f t="shared" si="91"/>
        <v>0.99984769515639127</v>
      </c>
      <c r="AZ104" s="34">
        <f t="shared" si="92"/>
        <v>-1.7449748351250485E-2</v>
      </c>
      <c r="BA104" s="34">
        <f t="shared" si="93"/>
        <v>1</v>
      </c>
      <c r="BB104" s="34">
        <f t="shared" si="94"/>
        <v>1</v>
      </c>
      <c r="BC104" s="34">
        <f t="shared" si="105"/>
        <v>-1.7449748351250485E-2</v>
      </c>
      <c r="BD104" s="31">
        <f t="shared" si="106"/>
        <v>-0.99984767969313781</v>
      </c>
      <c r="BE104" s="11"/>
      <c r="BF104" s="11"/>
      <c r="BG104" s="11"/>
      <c r="BH104" s="11"/>
      <c r="BI104" s="11"/>
      <c r="BJ104" s="11"/>
      <c r="BK104" s="11"/>
    </row>
    <row r="105" spans="2:63" ht="18.75" thickBot="1">
      <c r="B105" s="141">
        <v>99</v>
      </c>
      <c r="C105" s="50">
        <v>1</v>
      </c>
      <c r="D105" s="50">
        <v>1</v>
      </c>
      <c r="E105" s="133" t="s">
        <v>7</v>
      </c>
      <c r="F105" s="143"/>
      <c r="G105" s="51">
        <v>0</v>
      </c>
      <c r="H105" s="51">
        <v>0</v>
      </c>
      <c r="I105" s="47">
        <f t="shared" si="95"/>
        <v>0.99984767969313781</v>
      </c>
      <c r="J105" s="49">
        <f t="shared" si="96"/>
        <v>0</v>
      </c>
      <c r="K105" s="118" t="str">
        <f t="shared" si="97"/>
        <v>I</v>
      </c>
      <c r="L105" s="123"/>
      <c r="M105" s="10">
        <v>0</v>
      </c>
      <c r="N105" s="136" t="s">
        <v>34</v>
      </c>
      <c r="O105" s="7">
        <f t="shared" si="67"/>
        <v>0</v>
      </c>
      <c r="P105" s="8">
        <f t="shared" si="68"/>
        <v>91</v>
      </c>
      <c r="Q105" s="40">
        <f t="shared" si="69"/>
        <v>91</v>
      </c>
      <c r="R105" s="41">
        <f t="shared" si="70"/>
        <v>0</v>
      </c>
      <c r="S105" s="127" t="str">
        <f t="shared" si="98"/>
        <v>N</v>
      </c>
      <c r="T105" s="131"/>
      <c r="U105" s="114">
        <v>0</v>
      </c>
      <c r="V105" s="74">
        <f t="shared" si="71"/>
        <v>0.99984772607724903</v>
      </c>
      <c r="W105" s="79">
        <f t="shared" si="99"/>
        <v>89.000152273922495</v>
      </c>
      <c r="X105" s="71" t="str">
        <f t="shared" si="100"/>
        <v>I</v>
      </c>
      <c r="Y105" s="9" t="str">
        <f t="shared" si="72"/>
        <v>I</v>
      </c>
      <c r="Z105" s="9" t="b">
        <f t="shared" si="73"/>
        <v>0</v>
      </c>
      <c r="AA105" s="9" t="b">
        <f t="shared" si="74"/>
        <v>0</v>
      </c>
      <c r="AB105" s="14" t="str">
        <f t="shared" si="101"/>
        <v>NÃO</v>
      </c>
      <c r="AC105" s="25" t="str">
        <f t="shared" si="75"/>
        <v>N</v>
      </c>
      <c r="AD105" s="14" t="b">
        <f t="shared" si="76"/>
        <v>0</v>
      </c>
      <c r="AE105" s="14" t="b">
        <f t="shared" si="77"/>
        <v>0</v>
      </c>
      <c r="AF105" s="26" t="str">
        <f t="shared" si="102"/>
        <v>NÃO</v>
      </c>
      <c r="AG105" s="25" t="str">
        <f t="shared" si="78"/>
        <v>I</v>
      </c>
      <c r="AH105" s="14" t="str">
        <f t="shared" si="79"/>
        <v>I</v>
      </c>
      <c r="AI105" s="14" t="b">
        <f t="shared" si="80"/>
        <v>0</v>
      </c>
      <c r="AJ105" s="26" t="str">
        <f t="shared" si="81"/>
        <v>NÃO</v>
      </c>
      <c r="AK105" s="14">
        <f t="shared" si="82"/>
        <v>0</v>
      </c>
      <c r="AL105" s="14">
        <f t="shared" si="83"/>
        <v>1.7452406437283512E-2</v>
      </c>
      <c r="AM105" s="24">
        <f t="shared" si="103"/>
        <v>0</v>
      </c>
      <c r="AN105" s="14">
        <f t="shared" si="84"/>
        <v>1.7449749160682683E-2</v>
      </c>
      <c r="AO105" s="14">
        <f t="shared" si="85"/>
        <v>1.7452406437283512E-2</v>
      </c>
      <c r="AP105" s="78">
        <f t="shared" si="104"/>
        <v>89.000152273922495</v>
      </c>
      <c r="AQ105" s="11"/>
      <c r="AR105" s="11"/>
      <c r="AS105" s="11"/>
      <c r="AT105" s="33">
        <f t="shared" si="86"/>
        <v>1</v>
      </c>
      <c r="AU105" s="33">
        <f t="shared" si="87"/>
        <v>0</v>
      </c>
      <c r="AV105" s="33">
        <f t="shared" si="88"/>
        <v>0</v>
      </c>
      <c r="AW105" s="34">
        <f t="shared" si="89"/>
        <v>-1.7449748351250485E-2</v>
      </c>
      <c r="AX105" s="34">
        <f t="shared" si="90"/>
        <v>-3.0458649045213493E-4</v>
      </c>
      <c r="AY105" s="34">
        <f t="shared" si="91"/>
        <v>0.99984769515639127</v>
      </c>
      <c r="AZ105" s="34">
        <f t="shared" si="92"/>
        <v>-1.7449748351250485E-2</v>
      </c>
      <c r="BA105" s="34">
        <f t="shared" si="93"/>
        <v>1</v>
      </c>
      <c r="BB105" s="34">
        <f t="shared" si="94"/>
        <v>1</v>
      </c>
      <c r="BC105" s="34">
        <f t="shared" si="105"/>
        <v>-1.7449748351250485E-2</v>
      </c>
      <c r="BD105" s="31">
        <f t="shared" si="106"/>
        <v>-0.99984767969313781</v>
      </c>
      <c r="BE105" s="11"/>
      <c r="BF105" s="11"/>
      <c r="BG105" s="11"/>
      <c r="BH105" s="11"/>
      <c r="BI105" s="11"/>
      <c r="BJ105" s="11"/>
      <c r="BK105" s="11"/>
    </row>
    <row r="106" spans="2:63" ht="18.75" thickBot="1">
      <c r="B106" s="142">
        <v>100</v>
      </c>
      <c r="C106" s="50">
        <v>1</v>
      </c>
      <c r="D106" s="50">
        <v>1</v>
      </c>
      <c r="E106" s="134" t="s">
        <v>7</v>
      </c>
      <c r="F106" s="144"/>
      <c r="G106" s="52">
        <v>0</v>
      </c>
      <c r="H106" s="52">
        <v>0</v>
      </c>
      <c r="I106" s="53">
        <f t="shared" si="95"/>
        <v>0.99984767969313781</v>
      </c>
      <c r="J106" s="54">
        <f t="shared" si="96"/>
        <v>0</v>
      </c>
      <c r="K106" s="119" t="str">
        <f t="shared" si="97"/>
        <v>I</v>
      </c>
      <c r="L106" s="124"/>
      <c r="M106" s="55">
        <v>0</v>
      </c>
      <c r="N106" s="137" t="s">
        <v>34</v>
      </c>
      <c r="O106" s="56">
        <f t="shared" si="67"/>
        <v>0</v>
      </c>
      <c r="P106" s="8">
        <f t="shared" si="68"/>
        <v>91</v>
      </c>
      <c r="Q106" s="57">
        <f t="shared" si="69"/>
        <v>91</v>
      </c>
      <c r="R106" s="58">
        <f t="shared" si="70"/>
        <v>0</v>
      </c>
      <c r="S106" s="128" t="str">
        <f t="shared" si="98"/>
        <v>N</v>
      </c>
      <c r="T106" s="132"/>
      <c r="U106" s="115">
        <v>0</v>
      </c>
      <c r="V106" s="75">
        <f t="shared" si="71"/>
        <v>0.99984772607724903</v>
      </c>
      <c r="W106" s="79">
        <f t="shared" si="99"/>
        <v>89.000152273922495</v>
      </c>
      <c r="X106" s="72" t="str">
        <f t="shared" si="100"/>
        <v>I</v>
      </c>
      <c r="Y106" s="9" t="str">
        <f t="shared" si="72"/>
        <v>I</v>
      </c>
      <c r="Z106" s="9" t="b">
        <f t="shared" si="73"/>
        <v>0</v>
      </c>
      <c r="AA106" s="9" t="b">
        <f t="shared" si="74"/>
        <v>0</v>
      </c>
      <c r="AB106" s="14" t="str">
        <f t="shared" si="101"/>
        <v>NÃO</v>
      </c>
      <c r="AC106" s="25" t="str">
        <f t="shared" si="75"/>
        <v>N</v>
      </c>
      <c r="AD106" s="14" t="b">
        <f t="shared" si="76"/>
        <v>0</v>
      </c>
      <c r="AE106" s="14" t="b">
        <f t="shared" si="77"/>
        <v>0</v>
      </c>
      <c r="AF106" s="26" t="str">
        <f t="shared" si="102"/>
        <v>NÃO</v>
      </c>
      <c r="AG106" s="25" t="str">
        <f t="shared" si="78"/>
        <v>I</v>
      </c>
      <c r="AH106" s="14" t="str">
        <f t="shared" si="79"/>
        <v>I</v>
      </c>
      <c r="AI106" s="14" t="b">
        <f t="shared" si="80"/>
        <v>0</v>
      </c>
      <c r="AJ106" s="26" t="str">
        <f t="shared" si="81"/>
        <v>NÃO</v>
      </c>
      <c r="AK106" s="14">
        <f t="shared" si="82"/>
        <v>0</v>
      </c>
      <c r="AL106" s="14">
        <f t="shared" si="83"/>
        <v>1.7452406437283512E-2</v>
      </c>
      <c r="AM106" s="24">
        <f t="shared" si="103"/>
        <v>0</v>
      </c>
      <c r="AN106" s="14">
        <f t="shared" si="84"/>
        <v>1.7449749160682683E-2</v>
      </c>
      <c r="AO106" s="14">
        <f t="shared" si="85"/>
        <v>1.7452406437283512E-2</v>
      </c>
      <c r="AP106" s="78">
        <f t="shared" si="104"/>
        <v>89.000152273922495</v>
      </c>
      <c r="AQ106" s="11"/>
      <c r="AR106" s="11"/>
      <c r="AS106" s="11"/>
      <c r="AT106" s="33">
        <f t="shared" si="86"/>
        <v>1</v>
      </c>
      <c r="AU106" s="33">
        <f t="shared" si="87"/>
        <v>0</v>
      </c>
      <c r="AV106" s="33">
        <f t="shared" si="88"/>
        <v>0</v>
      </c>
      <c r="AW106" s="34">
        <f t="shared" si="89"/>
        <v>-1.7449748351250485E-2</v>
      </c>
      <c r="AX106" s="34">
        <f t="shared" si="90"/>
        <v>-3.0458649045213493E-4</v>
      </c>
      <c r="AY106" s="34">
        <f t="shared" si="91"/>
        <v>0.99984769515639127</v>
      </c>
      <c r="AZ106" s="34">
        <f t="shared" si="92"/>
        <v>-1.7449748351250485E-2</v>
      </c>
      <c r="BA106" s="34">
        <f t="shared" si="93"/>
        <v>1</v>
      </c>
      <c r="BB106" s="34">
        <f t="shared" si="94"/>
        <v>1</v>
      </c>
      <c r="BC106" s="34">
        <f t="shared" si="105"/>
        <v>-1.7449748351250485E-2</v>
      </c>
      <c r="BD106" s="31">
        <f t="shared" si="106"/>
        <v>-0.99984767969313781</v>
      </c>
      <c r="BE106" s="11"/>
      <c r="BF106" s="11"/>
      <c r="BG106" s="11"/>
      <c r="BH106" s="11"/>
      <c r="BI106" s="11"/>
      <c r="BJ106" s="11"/>
      <c r="BK106" s="11"/>
    </row>
    <row r="107" spans="2:63">
      <c r="B107" s="59"/>
      <c r="C107" s="59"/>
      <c r="D107" s="59"/>
      <c r="E107" s="59"/>
      <c r="F107" s="59"/>
      <c r="G107" s="59"/>
      <c r="H107" s="59"/>
      <c r="I107" s="60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AQ107" s="11"/>
      <c r="AR107" s="11"/>
      <c r="AS107" s="11"/>
      <c r="BE107" s="11"/>
      <c r="BF107" s="11"/>
      <c r="BG107" s="11"/>
      <c r="BH107" s="11"/>
      <c r="BI107" s="11"/>
      <c r="BJ107" s="11"/>
      <c r="BK107" s="11"/>
    </row>
    <row r="108" spans="2:63" ht="15" thickBot="1">
      <c r="B108" s="11"/>
      <c r="C108" s="11"/>
      <c r="D108" s="11"/>
      <c r="E108" s="11"/>
      <c r="F108" s="11"/>
      <c r="G108" s="11"/>
      <c r="H108" s="11"/>
      <c r="I108" s="3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AQ108" s="11"/>
      <c r="AR108" s="11"/>
      <c r="AS108" s="11"/>
      <c r="BE108" s="11"/>
      <c r="BF108" s="11"/>
      <c r="BG108" s="11"/>
      <c r="BH108" s="11"/>
      <c r="BI108" s="11"/>
      <c r="BJ108" s="11"/>
      <c r="BK108" s="11"/>
    </row>
    <row r="109" spans="2:63" ht="9.9499999999999993" customHeight="1" thickTop="1">
      <c r="B109" s="11"/>
      <c r="C109" s="11"/>
      <c r="D109" s="11"/>
      <c r="E109" s="11"/>
      <c r="F109" s="11"/>
      <c r="G109" s="11"/>
      <c r="H109" s="11"/>
      <c r="I109" s="36"/>
      <c r="J109" s="100"/>
      <c r="K109" s="251"/>
      <c r="L109" s="252"/>
      <c r="M109" s="252"/>
      <c r="N109" s="252"/>
      <c r="O109" s="252"/>
      <c r="P109" s="252"/>
      <c r="Q109" s="253"/>
      <c r="R109" s="100"/>
      <c r="S109" s="11"/>
      <c r="T109" s="11"/>
      <c r="U109" s="11"/>
      <c r="V109" s="11"/>
      <c r="W109" s="11"/>
      <c r="X109" s="11"/>
      <c r="AQ109" s="11"/>
      <c r="AR109" s="11"/>
      <c r="AS109" s="11"/>
      <c r="BE109" s="11"/>
      <c r="BF109" s="11"/>
      <c r="BG109" s="11"/>
      <c r="BH109" s="11"/>
      <c r="BI109" s="11"/>
      <c r="BJ109" s="11"/>
      <c r="BK109" s="11"/>
    </row>
    <row r="110" spans="2:63" ht="20.100000000000001" customHeight="1">
      <c r="B110" s="11"/>
      <c r="C110" s="11"/>
      <c r="D110" s="11"/>
      <c r="E110" s="11"/>
      <c r="F110" s="11"/>
      <c r="G110" s="11"/>
      <c r="H110" s="11"/>
      <c r="I110" s="36"/>
      <c r="J110" s="100"/>
      <c r="K110" s="254" t="s">
        <v>68</v>
      </c>
      <c r="L110" s="255"/>
      <c r="M110" s="255"/>
      <c r="N110" s="255"/>
      <c r="O110" s="255"/>
      <c r="P110" s="255"/>
      <c r="Q110" s="256"/>
      <c r="R110" s="100"/>
      <c r="S110" s="11"/>
      <c r="T110" s="11"/>
      <c r="U110" s="11"/>
      <c r="V110" s="11"/>
      <c r="W110" s="11"/>
      <c r="X110" s="11"/>
      <c r="AQ110" s="11"/>
      <c r="AR110" s="11"/>
      <c r="AS110" s="11"/>
      <c r="BE110" s="11"/>
      <c r="BF110" s="11"/>
      <c r="BG110" s="11"/>
      <c r="BH110" s="11"/>
      <c r="BI110" s="11"/>
      <c r="BJ110" s="11"/>
      <c r="BK110" s="11"/>
    </row>
    <row r="111" spans="2:63" ht="20.100000000000001" customHeight="1">
      <c r="B111" s="11"/>
      <c r="C111" s="11"/>
      <c r="D111" s="11"/>
      <c r="E111" s="11"/>
      <c r="F111" s="11"/>
      <c r="G111" s="11"/>
      <c r="H111" s="11"/>
      <c r="I111" s="36"/>
      <c r="J111" s="100"/>
      <c r="K111" s="257" t="s">
        <v>65</v>
      </c>
      <c r="L111" s="258"/>
      <c r="M111" s="258"/>
      <c r="N111" s="258"/>
      <c r="O111" s="258"/>
      <c r="P111" s="258"/>
      <c r="Q111" s="259"/>
      <c r="R111" s="100"/>
      <c r="S111" s="11"/>
      <c r="T111" s="11"/>
      <c r="U111" s="11"/>
      <c r="V111" s="11"/>
      <c r="W111" s="11"/>
      <c r="X111" s="11"/>
      <c r="AQ111" s="11"/>
      <c r="AR111" s="11"/>
      <c r="AS111" s="11"/>
      <c r="BE111" s="11"/>
      <c r="BF111" s="11"/>
      <c r="BG111" s="11"/>
      <c r="BH111" s="11"/>
      <c r="BI111" s="11"/>
      <c r="BJ111" s="11"/>
      <c r="BK111" s="11"/>
    </row>
    <row r="112" spans="2:63" ht="20.100000000000001" customHeight="1">
      <c r="B112" s="11"/>
      <c r="C112" s="11"/>
      <c r="D112" s="11"/>
      <c r="E112" s="11"/>
      <c r="F112" s="11"/>
      <c r="G112" s="11"/>
      <c r="H112" s="11"/>
      <c r="I112" s="36"/>
      <c r="J112" s="100"/>
      <c r="K112" s="260" t="s">
        <v>67</v>
      </c>
      <c r="L112" s="261"/>
      <c r="M112" s="261"/>
      <c r="N112" s="261"/>
      <c r="O112" s="261"/>
      <c r="P112" s="261"/>
      <c r="Q112" s="262"/>
      <c r="R112" s="100"/>
      <c r="S112" s="11"/>
      <c r="T112" s="11"/>
      <c r="U112" s="11"/>
      <c r="V112" s="11"/>
      <c r="W112" s="11"/>
      <c r="X112" s="11"/>
      <c r="AQ112" s="11"/>
      <c r="AR112" s="11"/>
      <c r="AS112" s="11"/>
      <c r="BE112" s="11"/>
      <c r="BF112" s="11"/>
      <c r="BG112" s="11"/>
      <c r="BH112" s="11"/>
      <c r="BI112" s="11"/>
      <c r="BJ112" s="11"/>
      <c r="BK112" s="11"/>
    </row>
    <row r="113" spans="2:63" ht="20.100000000000001" customHeight="1">
      <c r="B113" s="11"/>
      <c r="C113" s="11"/>
      <c r="D113" s="11"/>
      <c r="E113" s="11"/>
      <c r="F113" s="11"/>
      <c r="G113" s="11"/>
      <c r="H113" s="11"/>
      <c r="I113" s="36"/>
      <c r="J113" s="100"/>
      <c r="K113" s="257" t="s">
        <v>66</v>
      </c>
      <c r="L113" s="258"/>
      <c r="M113" s="258"/>
      <c r="N113" s="258"/>
      <c r="O113" s="258"/>
      <c r="P113" s="258"/>
      <c r="Q113" s="259"/>
      <c r="R113" s="100"/>
      <c r="S113" s="11"/>
      <c r="T113" s="11"/>
      <c r="U113" s="11"/>
      <c r="V113" s="11"/>
      <c r="W113" s="11"/>
      <c r="X113" s="11"/>
      <c r="AQ113" s="11"/>
      <c r="AR113" s="11"/>
      <c r="AS113" s="11"/>
      <c r="BE113" s="11"/>
      <c r="BF113" s="11"/>
      <c r="BG113" s="11"/>
      <c r="BH113" s="11"/>
      <c r="BI113" s="11"/>
      <c r="BJ113" s="11"/>
      <c r="BK113" s="11"/>
    </row>
    <row r="114" spans="2:63" ht="20.100000000000001" customHeight="1">
      <c r="B114" s="11"/>
      <c r="C114" s="11"/>
      <c r="D114" s="11"/>
      <c r="E114" s="11"/>
      <c r="F114" s="11"/>
      <c r="G114" s="11"/>
      <c r="H114" s="11"/>
      <c r="I114" s="36"/>
      <c r="J114" s="100"/>
      <c r="K114" s="263" t="s">
        <v>69</v>
      </c>
      <c r="L114" s="264"/>
      <c r="M114" s="264"/>
      <c r="N114" s="264"/>
      <c r="O114" s="264"/>
      <c r="P114" s="264"/>
      <c r="Q114" s="265"/>
      <c r="R114" s="100"/>
      <c r="S114" s="11"/>
      <c r="T114" s="11"/>
      <c r="U114" s="11"/>
      <c r="V114" s="11"/>
      <c r="W114" s="11"/>
      <c r="X114" s="11"/>
      <c r="AQ114" s="11"/>
      <c r="AR114" s="11"/>
      <c r="AS114" s="11"/>
      <c r="BE114" s="11"/>
      <c r="BF114" s="11"/>
      <c r="BG114" s="11"/>
      <c r="BH114" s="11"/>
      <c r="BI114" s="11"/>
      <c r="BJ114" s="11"/>
      <c r="BK114" s="11"/>
    </row>
    <row r="115" spans="2:63" ht="20.100000000000001" customHeight="1">
      <c r="B115" s="11"/>
      <c r="C115" s="11"/>
      <c r="D115" s="11"/>
      <c r="E115" s="11"/>
      <c r="F115" s="11"/>
      <c r="G115" s="11"/>
      <c r="H115" s="11"/>
      <c r="I115" s="36"/>
      <c r="J115" s="100"/>
      <c r="K115" s="257" t="s">
        <v>88</v>
      </c>
      <c r="L115" s="258"/>
      <c r="M115" s="258"/>
      <c r="N115" s="258"/>
      <c r="O115" s="258"/>
      <c r="P115" s="258"/>
      <c r="Q115" s="259"/>
      <c r="R115" s="100"/>
      <c r="S115" s="11"/>
      <c r="T115" s="11"/>
      <c r="U115" s="11"/>
      <c r="V115" s="11"/>
      <c r="W115" s="11"/>
      <c r="X115" s="11"/>
      <c r="AQ115" s="11"/>
      <c r="AR115" s="11"/>
      <c r="AS115" s="11"/>
      <c r="BE115" s="11"/>
      <c r="BF115" s="11"/>
      <c r="BG115" s="11"/>
      <c r="BH115" s="11"/>
      <c r="BI115" s="11"/>
      <c r="BJ115" s="11"/>
      <c r="BK115" s="11"/>
    </row>
    <row r="116" spans="2:63" ht="9.9499999999999993" customHeight="1" thickBot="1">
      <c r="B116" s="100"/>
      <c r="C116" s="100"/>
      <c r="D116" s="100"/>
      <c r="E116" s="100"/>
      <c r="F116" s="102"/>
      <c r="G116" s="100"/>
      <c r="H116" s="100"/>
      <c r="I116" s="101"/>
      <c r="J116" s="100"/>
      <c r="K116" s="266"/>
      <c r="L116" s="267"/>
      <c r="M116" s="267"/>
      <c r="N116" s="267"/>
      <c r="O116" s="267"/>
      <c r="P116" s="267"/>
      <c r="Q116" s="268"/>
      <c r="R116" s="100"/>
      <c r="S116" s="100"/>
      <c r="T116" s="102"/>
      <c r="U116" s="100"/>
      <c r="V116" s="100"/>
      <c r="W116" s="100"/>
      <c r="X116" s="100"/>
      <c r="AQ116" s="11"/>
      <c r="AR116" s="11"/>
      <c r="AS116" s="11"/>
      <c r="BE116" s="11"/>
      <c r="BF116" s="11"/>
      <c r="BG116" s="11"/>
      <c r="BH116" s="11"/>
      <c r="BI116" s="11"/>
      <c r="BJ116" s="11"/>
      <c r="BK116" s="11"/>
    </row>
    <row r="117" spans="2:63" ht="5.0999999999999996" customHeight="1" thickTop="1">
      <c r="B117" s="100"/>
      <c r="C117" s="100"/>
      <c r="D117" s="100"/>
      <c r="E117" s="100"/>
      <c r="F117" s="102"/>
      <c r="G117" s="100"/>
      <c r="H117" s="100"/>
      <c r="I117" s="101"/>
      <c r="J117" s="100"/>
      <c r="K117" s="269"/>
      <c r="L117" s="269"/>
      <c r="M117" s="269"/>
      <c r="N117" s="269"/>
      <c r="O117" s="269"/>
      <c r="P117" s="269"/>
      <c r="Q117" s="269"/>
      <c r="R117" s="100"/>
      <c r="S117" s="100"/>
      <c r="T117" s="102"/>
      <c r="U117" s="100"/>
      <c r="V117" s="100"/>
      <c r="W117" s="100"/>
      <c r="X117" s="100"/>
      <c r="AQ117" s="11"/>
      <c r="AR117" s="11"/>
      <c r="AS117" s="11"/>
      <c r="BE117" s="11"/>
      <c r="BF117" s="11"/>
      <c r="BG117" s="11"/>
      <c r="BH117" s="11"/>
      <c r="BI117" s="11"/>
      <c r="BJ117" s="11"/>
      <c r="BK117" s="11"/>
    </row>
    <row r="118" spans="2:63" ht="5.0999999999999996" customHeight="1">
      <c r="B118" s="100"/>
      <c r="C118" s="100"/>
      <c r="D118" s="100"/>
      <c r="E118" s="100"/>
      <c r="F118" s="102"/>
      <c r="G118" s="100"/>
      <c r="H118" s="100"/>
      <c r="I118" s="101"/>
      <c r="J118" s="100"/>
      <c r="K118" s="100"/>
      <c r="L118" s="102"/>
      <c r="M118" s="100"/>
      <c r="N118" s="100"/>
      <c r="O118" s="100"/>
      <c r="P118" s="100"/>
      <c r="Q118" s="100"/>
      <c r="R118" s="100"/>
      <c r="S118" s="100"/>
      <c r="T118" s="102"/>
      <c r="U118" s="100"/>
      <c r="V118" s="100"/>
      <c r="W118" s="100"/>
      <c r="X118" s="100"/>
      <c r="AQ118" s="11"/>
      <c r="AR118" s="11"/>
      <c r="AS118" s="11"/>
      <c r="BE118" s="11"/>
      <c r="BF118" s="11"/>
      <c r="BG118" s="11"/>
      <c r="BH118" s="11"/>
      <c r="BI118" s="11"/>
      <c r="BJ118" s="11"/>
      <c r="BK118" s="11"/>
    </row>
    <row r="119" spans="2:63" ht="5.0999999999999996" customHeight="1" thickBot="1">
      <c r="B119" s="100"/>
      <c r="C119" s="100"/>
      <c r="D119" s="100"/>
      <c r="E119" s="100"/>
      <c r="F119" s="102"/>
      <c r="G119" s="100"/>
      <c r="H119" s="100"/>
      <c r="I119" s="101"/>
      <c r="J119" s="100"/>
      <c r="K119" s="100"/>
      <c r="L119" s="102"/>
      <c r="M119" s="100"/>
      <c r="N119" s="100"/>
      <c r="O119" s="100"/>
      <c r="P119" s="100"/>
      <c r="Q119" s="100"/>
      <c r="R119" s="100"/>
      <c r="S119" s="100"/>
      <c r="T119" s="102"/>
      <c r="U119" s="100"/>
      <c r="V119" s="100"/>
      <c r="W119" s="100"/>
      <c r="X119" s="100"/>
      <c r="AQ119" s="11"/>
      <c r="AR119" s="11"/>
      <c r="AS119" s="11"/>
      <c r="BE119" s="11"/>
      <c r="BF119" s="11"/>
      <c r="BG119" s="11"/>
      <c r="BH119" s="11"/>
      <c r="BI119" s="11"/>
      <c r="BJ119" s="11"/>
      <c r="BK119" s="11"/>
    </row>
    <row r="120" spans="2:63" ht="20.100000000000001" customHeight="1" thickTop="1" thickBot="1">
      <c r="B120" s="100"/>
      <c r="C120" s="87"/>
      <c r="D120" s="87"/>
      <c r="E120" s="87"/>
      <c r="F120" s="108"/>
      <c r="G120" s="87"/>
      <c r="H120" s="100"/>
      <c r="I120" s="273" t="s">
        <v>58</v>
      </c>
      <c r="J120" s="274"/>
      <c r="K120" s="274"/>
      <c r="L120" s="274"/>
      <c r="M120" s="275"/>
      <c r="N120" s="275"/>
      <c r="O120" s="275"/>
      <c r="P120" s="275"/>
      <c r="Q120" s="275"/>
      <c r="R120" s="275"/>
      <c r="S120" s="275"/>
      <c r="T120" s="275"/>
      <c r="U120" s="276"/>
      <c r="V120" s="100"/>
      <c r="W120" s="100"/>
      <c r="X120" s="100"/>
      <c r="AQ120" s="11"/>
      <c r="AR120" s="11"/>
      <c r="AS120" s="11"/>
      <c r="BE120" s="11"/>
      <c r="BF120" s="11"/>
      <c r="BG120" s="11"/>
      <c r="BH120" s="11"/>
      <c r="BI120" s="11"/>
      <c r="BJ120" s="11"/>
      <c r="BK120" s="11"/>
    </row>
    <row r="121" spans="2:63" ht="20.100000000000001" customHeight="1" thickTop="1">
      <c r="B121" s="100"/>
      <c r="C121" s="211"/>
      <c r="D121" s="212"/>
      <c r="E121" s="212"/>
      <c r="F121" s="212"/>
      <c r="G121" s="212"/>
      <c r="H121" s="100"/>
      <c r="I121" s="109"/>
      <c r="J121" s="280" t="s">
        <v>32</v>
      </c>
      <c r="K121" s="232"/>
      <c r="L121" s="232"/>
      <c r="M121" s="233"/>
      <c r="N121" s="228" t="s">
        <v>37</v>
      </c>
      <c r="O121" s="232"/>
      <c r="P121" s="232"/>
      <c r="Q121" s="233"/>
      <c r="R121" s="228" t="s">
        <v>36</v>
      </c>
      <c r="S121" s="229"/>
      <c r="T121" s="116"/>
      <c r="U121" s="110"/>
      <c r="V121" s="100"/>
      <c r="W121" s="100"/>
      <c r="X121" s="100"/>
      <c r="AQ121" s="11"/>
      <c r="AR121" s="11"/>
      <c r="AS121" s="11"/>
      <c r="BE121" s="11"/>
      <c r="BF121" s="11"/>
      <c r="BG121" s="11"/>
      <c r="BH121" s="11"/>
      <c r="BI121" s="11"/>
      <c r="BJ121" s="11"/>
      <c r="BK121" s="11"/>
    </row>
    <row r="122" spans="2:63" ht="20.100000000000001" customHeight="1" thickBot="1">
      <c r="B122" s="100"/>
      <c r="C122" s="248"/>
      <c r="D122" s="245"/>
      <c r="E122" s="245"/>
      <c r="F122" s="245"/>
      <c r="G122" s="245"/>
      <c r="H122" s="100"/>
      <c r="I122" s="109"/>
      <c r="J122" s="281"/>
      <c r="K122" s="234"/>
      <c r="L122" s="234"/>
      <c r="M122" s="235"/>
      <c r="N122" s="230"/>
      <c r="O122" s="234"/>
      <c r="P122" s="234"/>
      <c r="Q122" s="235"/>
      <c r="R122" s="230"/>
      <c r="S122" s="231"/>
      <c r="T122" s="116"/>
      <c r="U122" s="110"/>
      <c r="V122" s="100"/>
      <c r="W122" s="100"/>
      <c r="X122" s="100"/>
      <c r="AQ122" s="11"/>
      <c r="AR122" s="11"/>
      <c r="AS122" s="11"/>
      <c r="BE122" s="11"/>
      <c r="BF122" s="11"/>
      <c r="BG122" s="11"/>
      <c r="BH122" s="11"/>
      <c r="BI122" s="11"/>
      <c r="BJ122" s="11"/>
      <c r="BK122" s="11"/>
    </row>
    <row r="123" spans="2:63" ht="20.100000000000001" customHeight="1">
      <c r="B123" s="100"/>
      <c r="C123" s="247"/>
      <c r="D123" s="212"/>
      <c r="E123" s="212"/>
      <c r="F123" s="212"/>
      <c r="G123" s="212"/>
      <c r="H123" s="100"/>
      <c r="I123" s="109"/>
      <c r="J123" s="243" t="s">
        <v>47</v>
      </c>
      <c r="K123" s="240"/>
      <c r="L123" s="240"/>
      <c r="M123" s="241"/>
      <c r="N123" s="236" t="s">
        <v>13</v>
      </c>
      <c r="O123" s="240"/>
      <c r="P123" s="240"/>
      <c r="Q123" s="241"/>
      <c r="R123" s="236" t="s">
        <v>12</v>
      </c>
      <c r="S123" s="237"/>
      <c r="T123" s="116"/>
      <c r="U123" s="110"/>
      <c r="V123" s="100"/>
      <c r="W123" s="100"/>
      <c r="X123" s="100"/>
      <c r="AQ123" s="11"/>
      <c r="AR123" s="11"/>
      <c r="AS123" s="11"/>
      <c r="BE123" s="11"/>
      <c r="BF123" s="11"/>
      <c r="BG123" s="11"/>
      <c r="BH123" s="11"/>
      <c r="BI123" s="11"/>
      <c r="BJ123" s="11"/>
      <c r="BK123" s="11"/>
    </row>
    <row r="124" spans="2:63" ht="20.100000000000001" customHeight="1" thickBot="1">
      <c r="B124" s="100"/>
      <c r="C124" s="244"/>
      <c r="D124" s="245"/>
      <c r="E124" s="245"/>
      <c r="F124" s="245"/>
      <c r="G124" s="245"/>
      <c r="H124" s="100"/>
      <c r="I124" s="109"/>
      <c r="J124" s="242" t="s">
        <v>11</v>
      </c>
      <c r="K124" s="225"/>
      <c r="L124" s="225"/>
      <c r="M124" s="226"/>
      <c r="N124" s="238" t="s">
        <v>12</v>
      </c>
      <c r="O124" s="225"/>
      <c r="P124" s="225"/>
      <c r="Q124" s="226"/>
      <c r="R124" s="238" t="s">
        <v>14</v>
      </c>
      <c r="S124" s="239"/>
      <c r="T124" s="116"/>
      <c r="U124" s="110"/>
      <c r="V124" s="100"/>
      <c r="W124" s="100"/>
      <c r="X124" s="100"/>
      <c r="AQ124" s="11"/>
      <c r="AR124" s="11"/>
      <c r="AS124" s="11"/>
      <c r="BE124" s="11"/>
      <c r="BF124" s="11"/>
      <c r="BG124" s="11"/>
      <c r="BH124" s="11"/>
      <c r="BI124" s="11"/>
      <c r="BJ124" s="11"/>
      <c r="BK124" s="11"/>
    </row>
    <row r="125" spans="2:63" ht="20.100000000000001" customHeight="1" thickBot="1">
      <c r="B125" s="100"/>
      <c r="C125" s="244"/>
      <c r="D125" s="245"/>
      <c r="E125" s="245"/>
      <c r="F125" s="245"/>
      <c r="G125" s="245"/>
      <c r="H125" s="100"/>
      <c r="I125" s="111"/>
      <c r="J125" s="213" t="s">
        <v>61</v>
      </c>
      <c r="K125" s="214"/>
      <c r="L125" s="214"/>
      <c r="M125" s="214"/>
      <c r="N125" s="214"/>
      <c r="O125" s="214"/>
      <c r="P125" s="214"/>
      <c r="Q125" s="214"/>
      <c r="R125" s="214"/>
      <c r="S125" s="215"/>
      <c r="T125" s="117"/>
      <c r="U125" s="110"/>
      <c r="V125" s="100"/>
      <c r="W125" s="100"/>
      <c r="X125" s="100"/>
      <c r="AQ125" s="11"/>
      <c r="AR125" s="11"/>
      <c r="AS125" s="11"/>
      <c r="BE125" s="11"/>
      <c r="BF125" s="11"/>
      <c r="BG125" s="11"/>
      <c r="BH125" s="11"/>
      <c r="BI125" s="11"/>
      <c r="BJ125" s="11"/>
      <c r="BK125" s="11"/>
    </row>
    <row r="126" spans="2:63" ht="20.100000000000001" customHeight="1">
      <c r="B126" s="100"/>
      <c r="C126" s="246"/>
      <c r="D126" s="245"/>
      <c r="E126" s="245"/>
      <c r="F126" s="245"/>
      <c r="G126" s="245"/>
      <c r="H126" s="100"/>
      <c r="I126" s="109"/>
      <c r="J126" s="224" t="s">
        <v>48</v>
      </c>
      <c r="K126" s="225"/>
      <c r="L126" s="225"/>
      <c r="M126" s="226"/>
      <c r="N126" s="216" t="s">
        <v>13</v>
      </c>
      <c r="O126" s="220"/>
      <c r="P126" s="220"/>
      <c r="Q126" s="221"/>
      <c r="R126" s="216" t="s">
        <v>14</v>
      </c>
      <c r="S126" s="217"/>
      <c r="T126" s="116"/>
      <c r="U126" s="110"/>
      <c r="V126" s="100"/>
      <c r="W126" s="100"/>
      <c r="X126" s="100"/>
      <c r="AQ126" s="11"/>
      <c r="AR126" s="11"/>
      <c r="AS126" s="11"/>
      <c r="BE126" s="11"/>
      <c r="BF126" s="11"/>
      <c r="BG126" s="11"/>
      <c r="BH126" s="11"/>
      <c r="BI126" s="11"/>
      <c r="BJ126" s="11"/>
      <c r="BK126" s="11"/>
    </row>
    <row r="127" spans="2:63" ht="20.100000000000001" customHeight="1">
      <c r="B127" s="100"/>
      <c r="C127" s="87"/>
      <c r="D127" s="87"/>
      <c r="E127" s="87"/>
      <c r="F127" s="108"/>
      <c r="G127" s="87"/>
      <c r="H127" s="100"/>
      <c r="I127" s="109"/>
      <c r="J127" s="227" t="s">
        <v>15</v>
      </c>
      <c r="K127" s="222"/>
      <c r="L127" s="222"/>
      <c r="M127" s="223"/>
      <c r="N127" s="218" t="s">
        <v>12</v>
      </c>
      <c r="O127" s="222"/>
      <c r="P127" s="222"/>
      <c r="Q127" s="223"/>
      <c r="R127" s="218" t="s">
        <v>13</v>
      </c>
      <c r="S127" s="219"/>
      <c r="T127" s="116"/>
      <c r="U127" s="110"/>
      <c r="V127" s="100"/>
      <c r="W127" s="100"/>
      <c r="X127" s="100"/>
      <c r="AQ127" s="11"/>
      <c r="AR127" s="11"/>
      <c r="AS127" s="11"/>
      <c r="BE127" s="11"/>
      <c r="BF127" s="11"/>
      <c r="BG127" s="11"/>
      <c r="BH127" s="11"/>
      <c r="BI127" s="11"/>
      <c r="BJ127" s="11"/>
      <c r="BK127" s="11"/>
    </row>
    <row r="128" spans="2:63" ht="20.100000000000001" customHeight="1" thickBot="1">
      <c r="B128" s="100"/>
      <c r="C128" s="100"/>
      <c r="D128" s="100"/>
      <c r="E128" s="100"/>
      <c r="F128" s="102"/>
      <c r="G128" s="100"/>
      <c r="H128" s="100"/>
      <c r="I128" s="109"/>
      <c r="J128" s="277"/>
      <c r="K128" s="278"/>
      <c r="L128" s="278"/>
      <c r="M128" s="278"/>
      <c r="N128" s="278"/>
      <c r="O128" s="278"/>
      <c r="P128" s="278"/>
      <c r="Q128" s="278"/>
      <c r="R128" s="278"/>
      <c r="S128" s="279"/>
      <c r="T128" s="116"/>
      <c r="U128" s="110"/>
      <c r="V128" s="100"/>
      <c r="W128" s="100"/>
      <c r="X128" s="100"/>
      <c r="AQ128" s="11"/>
      <c r="AR128" s="11"/>
      <c r="AS128" s="11"/>
      <c r="BE128" s="11"/>
      <c r="BF128" s="11"/>
      <c r="BG128" s="11"/>
      <c r="BH128" s="11"/>
      <c r="BI128" s="11"/>
      <c r="BJ128" s="11"/>
      <c r="BK128" s="11"/>
    </row>
    <row r="129" spans="2:63" ht="20.100000000000001" customHeight="1" thickTop="1" thickBot="1">
      <c r="B129" s="100"/>
      <c r="C129" s="100"/>
      <c r="D129" s="100"/>
      <c r="E129" s="100"/>
      <c r="F129" s="102"/>
      <c r="G129" s="100"/>
      <c r="H129" s="100"/>
      <c r="I129" s="270" t="s">
        <v>60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2"/>
      <c r="V129" s="100"/>
      <c r="W129" s="249" t="s">
        <v>117</v>
      </c>
      <c r="X129" s="249"/>
      <c r="AQ129" s="11"/>
      <c r="AR129" s="11"/>
      <c r="AS129" s="11"/>
      <c r="BE129" s="11"/>
      <c r="BF129" s="11"/>
      <c r="BG129" s="11"/>
      <c r="BH129" s="11"/>
      <c r="BI129" s="11"/>
      <c r="BJ129" s="11"/>
      <c r="BK129" s="11"/>
    </row>
    <row r="130" spans="2:63" ht="15" thickTop="1">
      <c r="B130" s="100"/>
      <c r="C130" s="100"/>
      <c r="D130" s="100"/>
      <c r="E130" s="100"/>
      <c r="F130" s="102"/>
      <c r="G130" s="100"/>
      <c r="H130" s="100"/>
      <c r="I130" s="100"/>
      <c r="J130" s="100"/>
      <c r="K130" s="100"/>
      <c r="L130" s="102"/>
      <c r="M130" s="100"/>
      <c r="N130" s="250"/>
      <c r="O130" s="250"/>
      <c r="P130" s="250"/>
      <c r="Q130" s="250"/>
      <c r="R130" s="100"/>
      <c r="S130" s="100"/>
      <c r="T130" s="102"/>
      <c r="U130" s="100"/>
      <c r="V130" s="100"/>
      <c r="W130" s="100"/>
      <c r="X130" s="100"/>
      <c r="AQ130" s="11"/>
      <c r="AR130" s="11"/>
      <c r="AS130" s="11"/>
      <c r="BE130" s="11"/>
      <c r="BF130" s="11"/>
      <c r="BG130" s="11"/>
      <c r="BH130" s="11"/>
      <c r="BI130" s="11"/>
      <c r="BJ130" s="11"/>
      <c r="BK130" s="11"/>
    </row>
    <row r="131" spans="2:63">
      <c r="B131" s="100"/>
      <c r="C131" s="100"/>
      <c r="D131" s="100"/>
      <c r="E131" s="100"/>
      <c r="F131" s="102"/>
      <c r="G131" s="100"/>
      <c r="H131" s="100"/>
      <c r="I131" s="87"/>
      <c r="J131" s="87"/>
      <c r="K131" s="87"/>
      <c r="L131" s="108"/>
      <c r="M131" s="100"/>
      <c r="N131" s="100"/>
      <c r="O131" s="100"/>
      <c r="P131" s="100"/>
      <c r="Q131" s="100"/>
      <c r="R131" s="100"/>
      <c r="S131" s="100"/>
      <c r="T131" s="102"/>
      <c r="U131" s="100"/>
      <c r="V131" s="100"/>
      <c r="W131" s="100"/>
      <c r="X131" s="100"/>
      <c r="AQ131" s="11"/>
      <c r="AR131" s="11"/>
      <c r="AS131" s="11"/>
      <c r="BE131" s="11"/>
      <c r="BF131" s="11"/>
      <c r="BG131" s="11"/>
      <c r="BH131" s="11"/>
      <c r="BI131" s="11"/>
      <c r="BJ131" s="11"/>
      <c r="BK131" s="11"/>
    </row>
    <row r="132" spans="2:63">
      <c r="B132" s="100"/>
      <c r="C132" s="100"/>
      <c r="D132" s="100"/>
      <c r="E132" s="100"/>
      <c r="F132" s="102"/>
      <c r="G132" s="100"/>
      <c r="H132" s="100"/>
      <c r="I132" s="87"/>
      <c r="J132" s="87"/>
      <c r="K132" s="87"/>
      <c r="L132" s="108"/>
      <c r="M132" s="100"/>
      <c r="N132" s="100"/>
      <c r="O132" s="100"/>
      <c r="P132" s="100"/>
      <c r="Q132" s="100"/>
      <c r="R132" s="100"/>
      <c r="S132" s="100"/>
      <c r="T132" s="102"/>
      <c r="U132" s="100"/>
      <c r="V132" s="100"/>
      <c r="W132" s="100"/>
      <c r="X132" s="100"/>
      <c r="AQ132" s="11"/>
      <c r="AR132" s="11"/>
      <c r="AS132" s="11"/>
      <c r="BE132" s="11"/>
      <c r="BF132" s="11"/>
      <c r="BG132" s="11"/>
      <c r="BH132" s="11"/>
      <c r="BI132" s="11"/>
      <c r="BJ132" s="11"/>
      <c r="BK132" s="11"/>
    </row>
    <row r="133" spans="2:63">
      <c r="B133" s="100"/>
      <c r="C133" s="100"/>
      <c r="D133" s="100"/>
      <c r="E133" s="100"/>
      <c r="F133" s="102"/>
      <c r="G133" s="100"/>
      <c r="H133" s="100"/>
      <c r="I133" s="87"/>
      <c r="J133" s="87"/>
      <c r="K133" s="87"/>
      <c r="L133" s="108"/>
      <c r="M133" s="100"/>
      <c r="N133" s="100"/>
      <c r="O133" s="100"/>
      <c r="P133" s="100"/>
      <c r="Q133" s="100"/>
      <c r="R133" s="100"/>
      <c r="S133" s="100"/>
      <c r="T133" s="102"/>
      <c r="U133" s="100"/>
      <c r="V133" s="100"/>
      <c r="W133" s="100"/>
      <c r="X133" s="100"/>
      <c r="AQ133" s="11"/>
      <c r="AR133" s="11"/>
      <c r="AS133" s="11"/>
      <c r="BE133" s="11"/>
      <c r="BF133" s="11"/>
      <c r="BG133" s="11"/>
      <c r="BH133" s="11"/>
      <c r="BI133" s="11"/>
      <c r="BJ133" s="11"/>
      <c r="BK133" s="11"/>
    </row>
    <row r="134" spans="2:63">
      <c r="B134" s="100"/>
      <c r="C134" s="100"/>
      <c r="D134" s="100"/>
      <c r="E134" s="100"/>
      <c r="F134" s="102"/>
      <c r="G134" s="100"/>
      <c r="H134" s="100"/>
      <c r="I134" s="96"/>
      <c r="J134" s="87"/>
      <c r="K134" s="96"/>
      <c r="L134" s="96"/>
      <c r="M134" s="100"/>
      <c r="N134" s="100"/>
      <c r="O134" s="100"/>
      <c r="P134" s="100"/>
      <c r="Q134" s="100"/>
      <c r="R134" s="100"/>
      <c r="S134" s="100"/>
      <c r="T134" s="102"/>
      <c r="U134" s="100"/>
      <c r="V134" s="100"/>
      <c r="W134" s="100"/>
      <c r="X134" s="100"/>
      <c r="AQ134" s="11"/>
      <c r="AR134" s="11"/>
      <c r="AS134" s="11"/>
      <c r="BE134" s="11"/>
      <c r="BF134" s="11"/>
      <c r="BG134" s="11"/>
      <c r="BH134" s="11"/>
      <c r="BI134" s="11"/>
      <c r="BJ134" s="11"/>
      <c r="BK134" s="11"/>
    </row>
    <row r="135" spans="2:63">
      <c r="B135" s="100"/>
      <c r="C135" s="100"/>
      <c r="D135" s="100"/>
      <c r="E135" s="100"/>
      <c r="F135" s="102"/>
      <c r="G135" s="100"/>
      <c r="H135" s="100"/>
      <c r="I135" s="87"/>
      <c r="J135" s="87"/>
      <c r="K135" s="87"/>
      <c r="L135" s="108"/>
      <c r="M135" s="100"/>
      <c r="N135" s="100"/>
      <c r="O135" s="100"/>
      <c r="P135" s="100"/>
      <c r="Q135" s="100"/>
      <c r="R135" s="100"/>
      <c r="S135" s="100"/>
      <c r="T135" s="102"/>
      <c r="U135" s="100"/>
      <c r="V135" s="100"/>
      <c r="W135" s="100"/>
      <c r="X135" s="100"/>
      <c r="AQ135" s="11"/>
      <c r="AR135" s="11"/>
      <c r="AS135" s="11"/>
      <c r="BE135" s="11"/>
      <c r="BF135" s="11"/>
      <c r="BG135" s="11"/>
      <c r="BH135" s="11"/>
      <c r="BI135" s="11"/>
      <c r="BJ135" s="11"/>
      <c r="BK135" s="11"/>
    </row>
    <row r="136" spans="2:63">
      <c r="B136" s="100"/>
      <c r="C136" s="100"/>
      <c r="D136" s="100"/>
      <c r="E136" s="100"/>
      <c r="F136" s="102"/>
      <c r="G136" s="100"/>
      <c r="H136" s="100"/>
      <c r="I136" s="98"/>
      <c r="J136" s="87"/>
      <c r="K136" s="98"/>
      <c r="L136" s="98"/>
      <c r="M136" s="100"/>
      <c r="N136" s="100"/>
      <c r="O136" s="100"/>
      <c r="P136" s="100"/>
      <c r="Q136" s="100"/>
      <c r="R136" s="100"/>
      <c r="S136" s="100"/>
      <c r="T136" s="102"/>
      <c r="U136" s="100"/>
      <c r="V136" s="100"/>
      <c r="W136" s="100"/>
      <c r="X136" s="100"/>
      <c r="AQ136" s="11"/>
      <c r="AR136" s="11"/>
      <c r="AS136" s="11"/>
      <c r="BE136" s="11"/>
      <c r="BF136" s="11"/>
      <c r="BG136" s="11"/>
      <c r="BH136" s="11"/>
      <c r="BI136" s="11"/>
      <c r="BJ136" s="11"/>
      <c r="BK136" s="11"/>
    </row>
    <row r="137" spans="2:63">
      <c r="B137" s="11"/>
      <c r="C137" s="11"/>
      <c r="D137" s="11"/>
      <c r="E137" s="11"/>
      <c r="F137" s="11"/>
      <c r="G137" s="11"/>
      <c r="H137" s="11"/>
      <c r="I137" s="87"/>
      <c r="J137" s="20"/>
      <c r="K137" s="87"/>
      <c r="L137" s="108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AQ137" s="11"/>
      <c r="AR137" s="11"/>
      <c r="AS137" s="11"/>
      <c r="BE137" s="11"/>
      <c r="BF137" s="11"/>
      <c r="BG137" s="11"/>
      <c r="BH137" s="11"/>
      <c r="BI137" s="11"/>
      <c r="BJ137" s="11"/>
      <c r="BK137" s="11"/>
    </row>
    <row r="138" spans="2:63">
      <c r="B138" s="11"/>
      <c r="C138" s="11"/>
      <c r="D138" s="11"/>
      <c r="E138" s="11"/>
      <c r="F138" s="11"/>
      <c r="G138" s="11"/>
      <c r="H138" s="11"/>
      <c r="I138" s="3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AQ138" s="11"/>
      <c r="AR138" s="11"/>
      <c r="AS138" s="11"/>
      <c r="BE138" s="11"/>
      <c r="BF138" s="11"/>
      <c r="BG138" s="11"/>
      <c r="BH138" s="11"/>
      <c r="BI138" s="11"/>
      <c r="BJ138" s="11"/>
      <c r="BK138" s="11"/>
    </row>
    <row r="139" spans="2:63">
      <c r="B139" s="11"/>
      <c r="C139" s="11"/>
      <c r="D139" s="11"/>
      <c r="E139" s="11"/>
      <c r="F139" s="11"/>
      <c r="G139" s="11"/>
      <c r="H139" s="11"/>
      <c r="I139" s="3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AQ139" s="11"/>
      <c r="AR139" s="11"/>
      <c r="AS139" s="11"/>
      <c r="BE139" s="11"/>
      <c r="BF139" s="11"/>
      <c r="BG139" s="11"/>
      <c r="BH139" s="11"/>
      <c r="BI139" s="11"/>
      <c r="BJ139" s="11"/>
      <c r="BK139" s="11"/>
    </row>
    <row r="140" spans="2:63">
      <c r="B140" s="11"/>
      <c r="C140" s="11"/>
      <c r="D140" s="11"/>
      <c r="E140" s="11"/>
      <c r="F140" s="11"/>
      <c r="G140" s="11"/>
      <c r="H140" s="11"/>
      <c r="I140" s="3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AQ140" s="11"/>
      <c r="AR140" s="11"/>
      <c r="AS140" s="11"/>
      <c r="BE140" s="11"/>
      <c r="BF140" s="11"/>
      <c r="BG140" s="11"/>
      <c r="BH140" s="11"/>
      <c r="BI140" s="11"/>
      <c r="BJ140" s="11"/>
      <c r="BK140" s="11"/>
    </row>
    <row r="141" spans="2:63">
      <c r="B141" s="11"/>
      <c r="C141" s="11"/>
      <c r="D141" s="11"/>
      <c r="E141" s="11"/>
      <c r="F141" s="11"/>
      <c r="G141" s="11"/>
      <c r="H141" s="11"/>
      <c r="I141" s="3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AQ141" s="11"/>
      <c r="AR141" s="11"/>
      <c r="AS141" s="11"/>
      <c r="BE141" s="11"/>
      <c r="BF141" s="11"/>
      <c r="BG141" s="11"/>
      <c r="BH141" s="11"/>
      <c r="BI141" s="11"/>
      <c r="BJ141" s="11"/>
      <c r="BK141" s="11"/>
    </row>
    <row r="142" spans="2:63">
      <c r="B142" s="11"/>
      <c r="C142" s="11"/>
      <c r="D142" s="11"/>
      <c r="E142" s="11"/>
      <c r="F142" s="11"/>
      <c r="G142" s="11"/>
      <c r="H142" s="11"/>
      <c r="I142" s="3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AQ142" s="11"/>
      <c r="AR142" s="11"/>
      <c r="AS142" s="11"/>
      <c r="BE142" s="11"/>
      <c r="BF142" s="11"/>
      <c r="BG142" s="11"/>
      <c r="BH142" s="11"/>
      <c r="BI142" s="11"/>
      <c r="BJ142" s="11"/>
      <c r="BK142" s="11"/>
    </row>
    <row r="143" spans="2:63">
      <c r="B143" s="11"/>
      <c r="C143" s="11"/>
      <c r="D143" s="11"/>
      <c r="E143" s="11"/>
      <c r="F143" s="11"/>
      <c r="G143" s="11"/>
      <c r="H143" s="11"/>
      <c r="I143" s="3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AQ143" s="11"/>
      <c r="AR143" s="11"/>
      <c r="AS143" s="11"/>
      <c r="BE143" s="11"/>
      <c r="BF143" s="11"/>
      <c r="BG143" s="11"/>
      <c r="BH143" s="11"/>
      <c r="BI143" s="11"/>
      <c r="BJ143" s="11"/>
      <c r="BK143" s="11"/>
    </row>
    <row r="144" spans="2:63">
      <c r="B144" s="11"/>
      <c r="C144" s="11"/>
      <c r="D144" s="11"/>
      <c r="E144" s="11"/>
      <c r="F144" s="11"/>
      <c r="G144" s="11"/>
      <c r="H144" s="11"/>
      <c r="I144" s="3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AQ144" s="11"/>
      <c r="AR144" s="11"/>
      <c r="AS144" s="11"/>
      <c r="BE144" s="11"/>
      <c r="BF144" s="11"/>
      <c r="BG144" s="11"/>
      <c r="BH144" s="11"/>
      <c r="BI144" s="11"/>
      <c r="BJ144" s="11"/>
      <c r="BK144" s="11"/>
    </row>
    <row r="145" spans="2:63">
      <c r="B145" s="11"/>
      <c r="C145" s="11"/>
      <c r="D145" s="11"/>
      <c r="E145" s="11"/>
      <c r="F145" s="11"/>
      <c r="G145" s="11"/>
      <c r="H145" s="11"/>
      <c r="I145" s="3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AQ145" s="11"/>
      <c r="AR145" s="11"/>
      <c r="AS145" s="11"/>
      <c r="BE145" s="11"/>
      <c r="BF145" s="11"/>
      <c r="BG145" s="11"/>
      <c r="BH145" s="11"/>
      <c r="BI145" s="11"/>
      <c r="BJ145" s="11"/>
      <c r="BK145" s="11"/>
    </row>
    <row r="146" spans="2:63">
      <c r="B146" s="11"/>
      <c r="C146" s="11"/>
      <c r="D146" s="11"/>
      <c r="E146" s="11"/>
      <c r="F146" s="11"/>
      <c r="G146" s="11"/>
      <c r="H146" s="11"/>
      <c r="I146" s="3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AQ146" s="11"/>
      <c r="AR146" s="11"/>
      <c r="AS146" s="11"/>
      <c r="BE146" s="11"/>
      <c r="BF146" s="11"/>
      <c r="BG146" s="11"/>
      <c r="BH146" s="11"/>
      <c r="BI146" s="11"/>
      <c r="BJ146" s="11"/>
      <c r="BK146" s="11"/>
    </row>
    <row r="147" spans="2:63">
      <c r="B147" s="11"/>
      <c r="C147" s="11"/>
      <c r="D147" s="11"/>
      <c r="E147" s="11"/>
      <c r="F147" s="11"/>
      <c r="G147" s="11"/>
      <c r="H147" s="11"/>
      <c r="I147" s="3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AQ147" s="11"/>
      <c r="AR147" s="11"/>
      <c r="AS147" s="11"/>
      <c r="BE147" s="11"/>
      <c r="BF147" s="11"/>
      <c r="BG147" s="11"/>
      <c r="BH147" s="11"/>
      <c r="BI147" s="11"/>
      <c r="BJ147" s="11"/>
      <c r="BK147" s="11"/>
    </row>
    <row r="148" spans="2:63">
      <c r="B148" s="11"/>
      <c r="C148" s="11"/>
      <c r="D148" s="11"/>
      <c r="E148" s="11"/>
      <c r="F148" s="11"/>
      <c r="G148" s="11"/>
      <c r="H148" s="11"/>
      <c r="I148" s="3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AQ148" s="11"/>
      <c r="AR148" s="11"/>
      <c r="AS148" s="11"/>
      <c r="BE148" s="11"/>
      <c r="BF148" s="11"/>
      <c r="BG148" s="11"/>
      <c r="BH148" s="11"/>
      <c r="BI148" s="11"/>
      <c r="BJ148" s="11"/>
      <c r="BK148" s="11"/>
    </row>
    <row r="149" spans="2:63">
      <c r="B149" s="11"/>
      <c r="C149" s="11"/>
      <c r="D149" s="11"/>
      <c r="E149" s="11"/>
      <c r="F149" s="11"/>
      <c r="G149" s="11"/>
      <c r="H149" s="11"/>
      <c r="I149" s="3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AQ149" s="11"/>
      <c r="AR149" s="11"/>
      <c r="AS149" s="11"/>
      <c r="BE149" s="11"/>
      <c r="BF149" s="11"/>
      <c r="BG149" s="11"/>
      <c r="BH149" s="11"/>
      <c r="BI149" s="11"/>
      <c r="BJ149" s="11"/>
      <c r="BK149" s="11"/>
    </row>
    <row r="150" spans="2:63">
      <c r="B150" s="11"/>
      <c r="C150" s="11"/>
      <c r="D150" s="11"/>
      <c r="E150" s="11"/>
      <c r="F150" s="11"/>
      <c r="G150" s="11"/>
      <c r="H150" s="11"/>
      <c r="I150" s="3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AQ150" s="11"/>
      <c r="AR150" s="11"/>
      <c r="AS150" s="11"/>
      <c r="BE150" s="11"/>
      <c r="BF150" s="11"/>
      <c r="BG150" s="11"/>
      <c r="BH150" s="11"/>
      <c r="BI150" s="11"/>
      <c r="BJ150" s="11"/>
      <c r="BK150" s="11"/>
    </row>
    <row r="151" spans="2:63">
      <c r="B151" s="11"/>
      <c r="C151" s="11"/>
      <c r="D151" s="11"/>
      <c r="E151" s="11"/>
      <c r="F151" s="11"/>
      <c r="G151" s="11"/>
      <c r="H151" s="11"/>
      <c r="I151" s="3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AQ151" s="11"/>
      <c r="AR151" s="11"/>
      <c r="AS151" s="11"/>
      <c r="BE151" s="11"/>
      <c r="BF151" s="11"/>
      <c r="BG151" s="11"/>
      <c r="BH151" s="11"/>
      <c r="BI151" s="11"/>
      <c r="BJ151" s="11"/>
      <c r="BK151" s="11"/>
    </row>
    <row r="152" spans="2:63">
      <c r="B152" s="11"/>
      <c r="C152" s="11"/>
      <c r="D152" s="11"/>
      <c r="E152" s="11"/>
      <c r="F152" s="11"/>
      <c r="G152" s="11"/>
      <c r="H152" s="11"/>
      <c r="I152" s="3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AQ152" s="11"/>
      <c r="AR152" s="11"/>
      <c r="AS152" s="11"/>
      <c r="BE152" s="11"/>
      <c r="BF152" s="11"/>
      <c r="BG152" s="11"/>
      <c r="BH152" s="11"/>
      <c r="BI152" s="11"/>
      <c r="BJ152" s="11"/>
      <c r="BK152" s="11"/>
    </row>
    <row r="153" spans="2:63">
      <c r="B153" s="11"/>
      <c r="C153" s="11"/>
      <c r="D153" s="11"/>
      <c r="E153" s="11"/>
      <c r="F153" s="11"/>
      <c r="G153" s="11"/>
      <c r="H153" s="11"/>
      <c r="I153" s="3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AQ153" s="11"/>
      <c r="AR153" s="11"/>
      <c r="AS153" s="11"/>
      <c r="BE153" s="11"/>
      <c r="BF153" s="11"/>
      <c r="BG153" s="11"/>
      <c r="BH153" s="11"/>
      <c r="BI153" s="11"/>
      <c r="BJ153" s="11"/>
      <c r="BK153" s="11"/>
    </row>
    <row r="154" spans="2:63">
      <c r="B154" s="11"/>
      <c r="C154" s="11"/>
      <c r="D154" s="11"/>
      <c r="E154" s="11"/>
      <c r="F154" s="11"/>
      <c r="G154" s="11"/>
      <c r="H154" s="11"/>
      <c r="I154" s="3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AQ154" s="11"/>
      <c r="AR154" s="11"/>
      <c r="AS154" s="11"/>
      <c r="BE154" s="11"/>
      <c r="BF154" s="11"/>
      <c r="BG154" s="11"/>
      <c r="BH154" s="11"/>
      <c r="BI154" s="11"/>
      <c r="BJ154" s="11"/>
      <c r="BK154" s="11"/>
    </row>
    <row r="155" spans="2:63">
      <c r="B155" s="11"/>
      <c r="C155" s="11"/>
      <c r="D155" s="11"/>
      <c r="E155" s="11"/>
      <c r="F155" s="11"/>
      <c r="G155" s="11"/>
      <c r="H155" s="11"/>
      <c r="I155" s="3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AQ155" s="11"/>
      <c r="AR155" s="11"/>
      <c r="AS155" s="11"/>
      <c r="BE155" s="11"/>
      <c r="BF155" s="11"/>
      <c r="BG155" s="11"/>
      <c r="BH155" s="11"/>
      <c r="BI155" s="11"/>
      <c r="BJ155" s="11"/>
      <c r="BK155" s="11"/>
    </row>
    <row r="156" spans="2:63">
      <c r="B156" s="11"/>
      <c r="C156" s="11"/>
      <c r="D156" s="11"/>
      <c r="E156" s="11"/>
      <c r="F156" s="11"/>
      <c r="G156" s="11"/>
      <c r="H156" s="11"/>
      <c r="I156" s="3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AQ156" s="11"/>
      <c r="AR156" s="11"/>
      <c r="AS156" s="11"/>
      <c r="BE156" s="11"/>
      <c r="BF156" s="11"/>
      <c r="BG156" s="11"/>
      <c r="BH156" s="11"/>
      <c r="BI156" s="11"/>
      <c r="BJ156" s="11"/>
      <c r="BK156" s="11"/>
    </row>
    <row r="157" spans="2:63">
      <c r="B157" s="11"/>
      <c r="C157" s="11"/>
      <c r="D157" s="11"/>
      <c r="E157" s="11"/>
      <c r="F157" s="11"/>
      <c r="G157" s="11"/>
      <c r="H157" s="11"/>
      <c r="I157" s="3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AQ157" s="11"/>
      <c r="AR157" s="11"/>
      <c r="AS157" s="11"/>
      <c r="BE157" s="11"/>
      <c r="BF157" s="11"/>
      <c r="BG157" s="11"/>
      <c r="BH157" s="11"/>
      <c r="BI157" s="11"/>
      <c r="BJ157" s="11"/>
      <c r="BK157" s="11"/>
    </row>
    <row r="158" spans="2:63">
      <c r="B158" s="11"/>
      <c r="C158" s="11"/>
      <c r="D158" s="11"/>
      <c r="E158" s="11"/>
      <c r="F158" s="11"/>
      <c r="G158" s="11"/>
      <c r="H158" s="11"/>
      <c r="I158" s="3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AQ158" s="11"/>
      <c r="AR158" s="11"/>
      <c r="AS158" s="11"/>
      <c r="BE158" s="11"/>
      <c r="BF158" s="11"/>
      <c r="BG158" s="11"/>
      <c r="BH158" s="11"/>
      <c r="BI158" s="11"/>
      <c r="BJ158" s="11"/>
      <c r="BK158" s="11"/>
    </row>
    <row r="159" spans="2:63">
      <c r="B159" s="11"/>
      <c r="C159" s="11"/>
      <c r="D159" s="11"/>
      <c r="E159" s="11"/>
      <c r="F159" s="11"/>
      <c r="G159" s="11"/>
      <c r="H159" s="11"/>
      <c r="I159" s="3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AQ159" s="11"/>
      <c r="AR159" s="11"/>
      <c r="AS159" s="11"/>
      <c r="BE159" s="11"/>
      <c r="BF159" s="11"/>
      <c r="BG159" s="11"/>
      <c r="BH159" s="11"/>
      <c r="BI159" s="11"/>
      <c r="BJ159" s="11"/>
      <c r="BK159" s="11"/>
    </row>
    <row r="160" spans="2:63">
      <c r="B160" s="11"/>
      <c r="C160" s="11"/>
      <c r="D160" s="11"/>
      <c r="E160" s="11"/>
      <c r="F160" s="11"/>
      <c r="G160" s="11"/>
      <c r="H160" s="11"/>
      <c r="I160" s="3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AQ160" s="11"/>
      <c r="AR160" s="11"/>
      <c r="AS160" s="11"/>
      <c r="BE160" s="11"/>
      <c r="BF160" s="11"/>
      <c r="BG160" s="11"/>
      <c r="BH160" s="11"/>
      <c r="BI160" s="11"/>
      <c r="BJ160" s="11"/>
      <c r="BK160" s="11"/>
    </row>
    <row r="161" spans="2:63">
      <c r="B161" s="11"/>
      <c r="C161" s="11"/>
      <c r="D161" s="11"/>
      <c r="E161" s="11"/>
      <c r="F161" s="11"/>
      <c r="G161" s="11"/>
      <c r="H161" s="11"/>
      <c r="I161" s="3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AQ161" s="11"/>
      <c r="AR161" s="11"/>
      <c r="AS161" s="11"/>
      <c r="BE161" s="11"/>
      <c r="BF161" s="11"/>
      <c r="BG161" s="11"/>
      <c r="BH161" s="11"/>
      <c r="BI161" s="11"/>
      <c r="BJ161" s="11"/>
      <c r="BK161" s="11"/>
    </row>
    <row r="162" spans="2:63">
      <c r="B162" s="11"/>
      <c r="C162" s="11"/>
      <c r="D162" s="11"/>
      <c r="E162" s="11"/>
      <c r="F162" s="11"/>
      <c r="G162" s="11"/>
      <c r="H162" s="11"/>
      <c r="I162" s="3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AQ162" s="11"/>
      <c r="AR162" s="11"/>
      <c r="AS162" s="11"/>
      <c r="BE162" s="11"/>
      <c r="BF162" s="11"/>
      <c r="BG162" s="11"/>
      <c r="BH162" s="11"/>
      <c r="BI162" s="11"/>
      <c r="BJ162" s="11"/>
      <c r="BK162" s="11"/>
    </row>
    <row r="163" spans="2:63">
      <c r="B163" s="11"/>
      <c r="C163" s="11"/>
      <c r="D163" s="11"/>
      <c r="E163" s="11"/>
      <c r="F163" s="11"/>
      <c r="G163" s="11"/>
      <c r="H163" s="11"/>
      <c r="I163" s="3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AQ163" s="11"/>
      <c r="AR163" s="11"/>
      <c r="AS163" s="11"/>
      <c r="BE163" s="11"/>
      <c r="BF163" s="11"/>
      <c r="BG163" s="11"/>
      <c r="BH163" s="11"/>
      <c r="BI163" s="11"/>
      <c r="BJ163" s="11"/>
      <c r="BK163" s="11"/>
    </row>
    <row r="164" spans="2:63">
      <c r="B164" s="11"/>
      <c r="C164" s="11"/>
      <c r="D164" s="11"/>
      <c r="E164" s="11"/>
      <c r="F164" s="11"/>
      <c r="G164" s="11"/>
      <c r="H164" s="11"/>
      <c r="I164" s="3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AQ164" s="11"/>
      <c r="AR164" s="11"/>
      <c r="AS164" s="11"/>
      <c r="BE164" s="11"/>
      <c r="BF164" s="11"/>
      <c r="BG164" s="11"/>
      <c r="BH164" s="11"/>
      <c r="BI164" s="11"/>
      <c r="BJ164" s="11"/>
      <c r="BK164" s="11"/>
    </row>
    <row r="165" spans="2:63">
      <c r="B165" s="11"/>
      <c r="C165" s="11"/>
      <c r="D165" s="11"/>
      <c r="E165" s="11"/>
      <c r="F165" s="11"/>
      <c r="G165" s="11"/>
      <c r="H165" s="11"/>
      <c r="I165" s="3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AQ165" s="11"/>
      <c r="AR165" s="11"/>
      <c r="AS165" s="11"/>
      <c r="BE165" s="11"/>
      <c r="BF165" s="11"/>
      <c r="BG165" s="11"/>
      <c r="BH165" s="11"/>
      <c r="BI165" s="11"/>
      <c r="BJ165" s="11"/>
      <c r="BK165" s="11"/>
    </row>
    <row r="166" spans="2:63">
      <c r="B166" s="11"/>
      <c r="C166" s="11"/>
      <c r="D166" s="11"/>
      <c r="E166" s="11"/>
      <c r="F166" s="11"/>
      <c r="G166" s="11"/>
      <c r="H166" s="11"/>
      <c r="I166" s="3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AQ166" s="11"/>
      <c r="AR166" s="11"/>
      <c r="AS166" s="11"/>
      <c r="BE166" s="11"/>
      <c r="BF166" s="11"/>
      <c r="BG166" s="11"/>
      <c r="BH166" s="11"/>
      <c r="BI166" s="11"/>
      <c r="BJ166" s="11"/>
      <c r="BK166" s="11"/>
    </row>
    <row r="167" spans="2:63">
      <c r="B167" s="11"/>
      <c r="C167" s="11"/>
      <c r="D167" s="11"/>
      <c r="E167" s="11"/>
      <c r="F167" s="11"/>
      <c r="G167" s="11"/>
      <c r="H167" s="11"/>
      <c r="I167" s="3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AQ167" s="11"/>
      <c r="AR167" s="11"/>
      <c r="AS167" s="11"/>
      <c r="BE167" s="11"/>
      <c r="BF167" s="11"/>
      <c r="BG167" s="11"/>
      <c r="BH167" s="11"/>
      <c r="BI167" s="11"/>
      <c r="BJ167" s="11"/>
      <c r="BK167" s="11"/>
    </row>
    <row r="168" spans="2:63">
      <c r="B168" s="11"/>
      <c r="C168" s="11"/>
      <c r="D168" s="11"/>
      <c r="E168" s="11"/>
      <c r="F168" s="11"/>
      <c r="G168" s="11"/>
      <c r="H168" s="11"/>
      <c r="I168" s="3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AQ168" s="11"/>
      <c r="AR168" s="11"/>
      <c r="AS168" s="11"/>
      <c r="BE168" s="11"/>
      <c r="BF168" s="11"/>
      <c r="BG168" s="11"/>
      <c r="BH168" s="11"/>
      <c r="BI168" s="11"/>
      <c r="BJ168" s="11"/>
      <c r="BK168" s="11"/>
    </row>
    <row r="169" spans="2:63">
      <c r="B169" s="11"/>
      <c r="C169" s="11"/>
      <c r="D169" s="11"/>
      <c r="E169" s="11"/>
      <c r="F169" s="11"/>
      <c r="G169" s="11"/>
      <c r="H169" s="11"/>
      <c r="I169" s="3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AQ169" s="11"/>
      <c r="AR169" s="11"/>
      <c r="AS169" s="11"/>
      <c r="BE169" s="11"/>
      <c r="BF169" s="11"/>
      <c r="BG169" s="11"/>
      <c r="BH169" s="11"/>
      <c r="BI169" s="11"/>
      <c r="BJ169" s="11"/>
      <c r="BK169" s="11"/>
    </row>
    <row r="170" spans="2:63">
      <c r="B170" s="11"/>
      <c r="C170" s="11"/>
      <c r="D170" s="11"/>
      <c r="E170" s="11"/>
      <c r="F170" s="11"/>
      <c r="G170" s="11"/>
      <c r="H170" s="11"/>
      <c r="I170" s="3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AQ170" s="11"/>
      <c r="AR170" s="11"/>
      <c r="AS170" s="11"/>
      <c r="BE170" s="11"/>
      <c r="BF170" s="11"/>
      <c r="BG170" s="11"/>
      <c r="BH170" s="11"/>
      <c r="BI170" s="11"/>
      <c r="BJ170" s="11"/>
      <c r="BK170" s="11"/>
    </row>
    <row r="171" spans="2:63">
      <c r="AQ171" s="11"/>
      <c r="AR171" s="11"/>
      <c r="AS171" s="11"/>
      <c r="BE171" s="11"/>
      <c r="BF171" s="11"/>
      <c r="BG171" s="11"/>
      <c r="BH171" s="11"/>
      <c r="BI171" s="11"/>
      <c r="BJ171" s="11"/>
      <c r="BK171" s="11"/>
    </row>
    <row r="172" spans="2:63">
      <c r="AQ172" s="11"/>
      <c r="AR172" s="11"/>
      <c r="AS172" s="11"/>
      <c r="BE172" s="11"/>
      <c r="BF172" s="11"/>
      <c r="BG172" s="11"/>
      <c r="BH172" s="11"/>
      <c r="BI172" s="11"/>
      <c r="BJ172" s="11"/>
      <c r="BK172" s="11"/>
    </row>
    <row r="173" spans="2:63">
      <c r="AQ173" s="11"/>
      <c r="AR173" s="11"/>
      <c r="AS173" s="11"/>
      <c r="BE173" s="11"/>
      <c r="BF173" s="11"/>
      <c r="BG173" s="11"/>
      <c r="BH173" s="11"/>
      <c r="BI173" s="11"/>
      <c r="BJ173" s="11"/>
      <c r="BK173" s="11"/>
    </row>
    <row r="174" spans="2:63">
      <c r="AQ174" s="11"/>
      <c r="AR174" s="11"/>
      <c r="AS174" s="11"/>
      <c r="BE174" s="11"/>
      <c r="BF174" s="11"/>
      <c r="BG174" s="11"/>
      <c r="BH174" s="11"/>
      <c r="BI174" s="11"/>
      <c r="BJ174" s="11"/>
      <c r="BK174" s="11"/>
    </row>
    <row r="175" spans="2:63">
      <c r="AQ175" s="11"/>
      <c r="AR175" s="11"/>
      <c r="AS175" s="11"/>
      <c r="BE175" s="11"/>
      <c r="BF175" s="11"/>
      <c r="BG175" s="11"/>
      <c r="BH175" s="11"/>
      <c r="BI175" s="11"/>
      <c r="BJ175" s="11"/>
      <c r="BK175" s="11"/>
    </row>
    <row r="176" spans="2:63">
      <c r="AQ176" s="11"/>
      <c r="AR176" s="11"/>
      <c r="AS176" s="11"/>
    </row>
    <row r="177" spans="43:45">
      <c r="AQ177" s="11"/>
      <c r="AR177" s="11"/>
      <c r="AS177" s="11"/>
    </row>
    <row r="178" spans="43:45">
      <c r="AQ178" s="11"/>
      <c r="AR178" s="11"/>
      <c r="AS178" s="11"/>
    </row>
    <row r="179" spans="43:45">
      <c r="AQ179" s="11"/>
      <c r="AR179" s="11"/>
      <c r="AS179" s="11"/>
    </row>
    <row r="180" spans="43:45">
      <c r="AQ180" s="11"/>
      <c r="AR180" s="11"/>
      <c r="AS180" s="11"/>
    </row>
    <row r="181" spans="43:45">
      <c r="AQ181" s="11"/>
      <c r="AR181" s="11"/>
      <c r="AS181" s="11"/>
    </row>
    <row r="182" spans="43:45">
      <c r="AQ182" s="11"/>
      <c r="AR182" s="11"/>
      <c r="AS182" s="11"/>
    </row>
    <row r="183" spans="43:45">
      <c r="AQ183" s="11"/>
      <c r="AR183" s="11"/>
      <c r="AS183" s="11"/>
    </row>
    <row r="184" spans="43:45">
      <c r="AQ184" s="11"/>
      <c r="AR184" s="11"/>
      <c r="AS184" s="11"/>
    </row>
    <row r="185" spans="43:45">
      <c r="AQ185" s="11"/>
      <c r="AR185" s="11"/>
      <c r="AS185" s="11"/>
    </row>
    <row r="186" spans="43:45">
      <c r="AQ186" s="11"/>
      <c r="AR186" s="11"/>
      <c r="AS186" s="11"/>
    </row>
    <row r="187" spans="43:45">
      <c r="AQ187" s="11"/>
      <c r="AR187" s="11"/>
      <c r="AS187" s="11"/>
    </row>
    <row r="188" spans="43:45">
      <c r="AQ188" s="11"/>
      <c r="AR188" s="11"/>
      <c r="AS188" s="11"/>
    </row>
    <row r="189" spans="43:45">
      <c r="AQ189" s="11"/>
      <c r="AR189" s="11"/>
      <c r="AS189" s="11"/>
    </row>
    <row r="190" spans="43:45">
      <c r="AQ190" s="11"/>
      <c r="AR190" s="11"/>
      <c r="AS190" s="11"/>
    </row>
    <row r="191" spans="43:45">
      <c r="AQ191" s="11"/>
      <c r="AR191" s="11"/>
      <c r="AS191" s="11"/>
    </row>
    <row r="192" spans="43:45">
      <c r="AQ192" s="11"/>
      <c r="AR192" s="11"/>
      <c r="AS192" s="11"/>
    </row>
    <row r="193" spans="43:45">
      <c r="AQ193" s="11"/>
      <c r="AR193" s="11"/>
      <c r="AS193" s="11"/>
    </row>
    <row r="194" spans="43:45">
      <c r="AQ194" s="11"/>
      <c r="AR194" s="11"/>
      <c r="AS194" s="11"/>
    </row>
    <row r="195" spans="43:45">
      <c r="AQ195" s="11"/>
      <c r="AR195" s="11"/>
      <c r="AS195" s="11"/>
    </row>
    <row r="196" spans="43:45">
      <c r="AQ196" s="11"/>
      <c r="AR196" s="11"/>
      <c r="AS196" s="11"/>
    </row>
    <row r="197" spans="43:45">
      <c r="AQ197" s="11"/>
      <c r="AR197" s="11"/>
      <c r="AS197" s="11"/>
    </row>
    <row r="198" spans="43:45">
      <c r="AQ198" s="11"/>
      <c r="AR198" s="11"/>
      <c r="AS198" s="11"/>
    </row>
    <row r="199" spans="43:45">
      <c r="AQ199" s="11"/>
      <c r="AR199" s="11"/>
      <c r="AS199" s="11"/>
    </row>
    <row r="200" spans="43:45">
      <c r="AQ200" s="11"/>
      <c r="AR200" s="11"/>
      <c r="AS200" s="11"/>
    </row>
    <row r="201" spans="43:45">
      <c r="AQ201" s="11"/>
      <c r="AR201" s="11"/>
      <c r="AS201" s="11"/>
    </row>
    <row r="202" spans="43:45">
      <c r="AQ202" s="11"/>
      <c r="AR202" s="11"/>
      <c r="AS202" s="11"/>
    </row>
    <row r="203" spans="43:45">
      <c r="AQ203" s="11"/>
      <c r="AR203" s="11"/>
      <c r="AS203" s="11"/>
    </row>
    <row r="204" spans="43:45">
      <c r="AQ204" s="11"/>
      <c r="AR204" s="11"/>
      <c r="AS204" s="11"/>
    </row>
    <row r="205" spans="43:45">
      <c r="AQ205" s="11"/>
      <c r="AR205" s="11"/>
      <c r="AS205" s="11"/>
    </row>
    <row r="206" spans="43:45">
      <c r="AQ206" s="11"/>
      <c r="AR206" s="11"/>
      <c r="AS206" s="11"/>
    </row>
    <row r="207" spans="43:45">
      <c r="AQ207" s="11"/>
      <c r="AR207" s="11"/>
      <c r="AS207" s="11"/>
    </row>
    <row r="208" spans="43:45">
      <c r="AQ208" s="11"/>
      <c r="AR208" s="11"/>
      <c r="AS208" s="11"/>
    </row>
    <row r="209" spans="43:45">
      <c r="AQ209" s="11"/>
      <c r="AR209" s="11"/>
      <c r="AS209" s="11"/>
    </row>
    <row r="210" spans="43:45">
      <c r="AQ210" s="11"/>
      <c r="AR210" s="11"/>
      <c r="AS210" s="11"/>
    </row>
    <row r="211" spans="43:45">
      <c r="AQ211" s="11"/>
      <c r="AR211" s="11"/>
      <c r="AS211" s="11"/>
    </row>
    <row r="212" spans="43:45">
      <c r="AQ212" s="11"/>
      <c r="AR212" s="11"/>
      <c r="AS212" s="11"/>
    </row>
    <row r="213" spans="43:45">
      <c r="AQ213" s="11"/>
      <c r="AR213" s="11"/>
      <c r="AS213" s="11"/>
    </row>
    <row r="214" spans="43:45">
      <c r="AQ214" s="11"/>
      <c r="AR214" s="11"/>
      <c r="AS214" s="11"/>
    </row>
    <row r="215" spans="43:45">
      <c r="AQ215" s="11"/>
      <c r="AR215" s="11"/>
      <c r="AS215" s="11"/>
    </row>
    <row r="216" spans="43:45">
      <c r="AQ216" s="11"/>
      <c r="AR216" s="11"/>
      <c r="AS216" s="11"/>
    </row>
    <row r="217" spans="43:45">
      <c r="AQ217" s="11"/>
      <c r="AR217" s="11"/>
      <c r="AS217" s="11"/>
    </row>
    <row r="218" spans="43:45">
      <c r="AQ218" s="11"/>
      <c r="AR218" s="11"/>
      <c r="AS218" s="11"/>
    </row>
    <row r="219" spans="43:45">
      <c r="AQ219" s="11"/>
      <c r="AR219" s="11"/>
      <c r="AS219" s="11"/>
    </row>
    <row r="220" spans="43:45">
      <c r="AQ220" s="11"/>
      <c r="AR220" s="11"/>
      <c r="AS220" s="11"/>
    </row>
    <row r="221" spans="43:45">
      <c r="AQ221" s="11"/>
      <c r="AR221" s="11"/>
      <c r="AS221" s="11"/>
    </row>
    <row r="222" spans="43:45">
      <c r="AQ222" s="11"/>
      <c r="AR222" s="11"/>
      <c r="AS222" s="11"/>
    </row>
    <row r="223" spans="43:45">
      <c r="AQ223" s="11"/>
      <c r="AR223" s="11"/>
      <c r="AS223" s="11"/>
    </row>
    <row r="224" spans="43:45">
      <c r="AQ224" s="11"/>
      <c r="AR224" s="11"/>
      <c r="AS224" s="11"/>
    </row>
    <row r="225" spans="43:45">
      <c r="AQ225" s="11"/>
      <c r="AR225" s="11"/>
      <c r="AS225" s="11"/>
    </row>
    <row r="226" spans="43:45">
      <c r="AQ226" s="11"/>
      <c r="AR226" s="11"/>
      <c r="AS226" s="11"/>
    </row>
    <row r="227" spans="43:45">
      <c r="AQ227" s="11"/>
      <c r="AR227" s="11"/>
      <c r="AS227" s="11"/>
    </row>
    <row r="228" spans="43:45">
      <c r="AQ228" s="11"/>
      <c r="AR228" s="11"/>
      <c r="AS228" s="11"/>
    </row>
    <row r="229" spans="43:45">
      <c r="AQ229" s="11"/>
      <c r="AR229" s="11"/>
      <c r="AS229" s="11"/>
    </row>
    <row r="230" spans="43:45">
      <c r="AQ230" s="11"/>
      <c r="AR230" s="11"/>
      <c r="AS230" s="11"/>
    </row>
    <row r="231" spans="43:45">
      <c r="AQ231" s="11"/>
      <c r="AR231" s="11"/>
      <c r="AS231" s="11"/>
    </row>
    <row r="232" spans="43:45">
      <c r="AQ232" s="11"/>
      <c r="AR232" s="11"/>
      <c r="AS232" s="11"/>
    </row>
    <row r="233" spans="43:45">
      <c r="AQ233" s="11"/>
      <c r="AR233" s="11"/>
      <c r="AS233" s="11"/>
    </row>
    <row r="234" spans="43:45">
      <c r="AQ234" s="11"/>
      <c r="AR234" s="11"/>
      <c r="AS234" s="11"/>
    </row>
    <row r="235" spans="43:45">
      <c r="AQ235" s="11"/>
      <c r="AR235" s="11"/>
      <c r="AS235" s="11"/>
    </row>
    <row r="236" spans="43:45">
      <c r="AQ236" s="11"/>
      <c r="AR236" s="11"/>
      <c r="AS236" s="11"/>
    </row>
    <row r="237" spans="43:45">
      <c r="AQ237" s="11"/>
      <c r="AR237" s="11"/>
      <c r="AS237" s="11"/>
    </row>
    <row r="238" spans="43:45">
      <c r="AQ238" s="11"/>
      <c r="AR238" s="11"/>
      <c r="AS238" s="11"/>
    </row>
    <row r="239" spans="43:45">
      <c r="AQ239" s="11"/>
      <c r="AR239" s="11"/>
      <c r="AS239" s="11"/>
    </row>
    <row r="240" spans="43:45">
      <c r="AQ240" s="11"/>
      <c r="AR240" s="11"/>
      <c r="AS240" s="11"/>
    </row>
    <row r="241" spans="43:45">
      <c r="AQ241" s="11"/>
      <c r="AR241" s="11"/>
      <c r="AS241" s="11"/>
    </row>
    <row r="242" spans="43:45">
      <c r="AQ242" s="11"/>
      <c r="AR242" s="11"/>
      <c r="AS242" s="11"/>
    </row>
    <row r="243" spans="43:45">
      <c r="AQ243" s="11"/>
      <c r="AR243" s="11"/>
      <c r="AS243" s="11"/>
    </row>
    <row r="244" spans="43:45">
      <c r="AQ244" s="11"/>
      <c r="AR244" s="11"/>
      <c r="AS244" s="11"/>
    </row>
    <row r="245" spans="43:45">
      <c r="AQ245" s="11"/>
      <c r="AR245" s="11"/>
      <c r="AS245" s="11"/>
    </row>
    <row r="246" spans="43:45">
      <c r="AQ246" s="11"/>
      <c r="AR246" s="11"/>
      <c r="AS246" s="11"/>
    </row>
    <row r="247" spans="43:45">
      <c r="AQ247" s="11"/>
      <c r="AR247" s="11"/>
      <c r="AS247" s="11"/>
    </row>
    <row r="248" spans="43:45">
      <c r="AQ248" s="11"/>
      <c r="AR248" s="11"/>
      <c r="AS248" s="11"/>
    </row>
    <row r="249" spans="43:45">
      <c r="AQ249" s="11"/>
      <c r="AR249" s="11"/>
      <c r="AS249" s="11"/>
    </row>
    <row r="250" spans="43:45">
      <c r="AQ250" s="11"/>
      <c r="AR250" s="11"/>
      <c r="AS250" s="11"/>
    </row>
    <row r="251" spans="43:45">
      <c r="AQ251" s="11"/>
      <c r="AR251" s="11"/>
      <c r="AS251" s="11"/>
    </row>
    <row r="252" spans="43:45">
      <c r="AQ252" s="11"/>
      <c r="AR252" s="11"/>
      <c r="AS252" s="11"/>
    </row>
    <row r="253" spans="43:45">
      <c r="AQ253" s="11"/>
      <c r="AR253" s="11"/>
      <c r="AS253" s="11"/>
    </row>
    <row r="254" spans="43:45">
      <c r="AQ254" s="11"/>
      <c r="AR254" s="11"/>
      <c r="AS254" s="11"/>
    </row>
    <row r="255" spans="43:45">
      <c r="AQ255" s="11"/>
      <c r="AR255" s="11"/>
      <c r="AS255" s="11"/>
    </row>
    <row r="256" spans="43:45">
      <c r="AQ256" s="11"/>
      <c r="AR256" s="11"/>
      <c r="AS256" s="11"/>
    </row>
    <row r="257" spans="43:45">
      <c r="AQ257" s="11"/>
      <c r="AR257" s="11"/>
      <c r="AS257" s="11"/>
    </row>
    <row r="258" spans="43:45">
      <c r="AQ258" s="11"/>
      <c r="AR258" s="11"/>
      <c r="AS258" s="11"/>
    </row>
    <row r="259" spans="43:45">
      <c r="AQ259" s="11"/>
      <c r="AR259" s="11"/>
      <c r="AS259" s="11"/>
    </row>
    <row r="260" spans="43:45">
      <c r="AQ260" s="11"/>
      <c r="AR260" s="11"/>
      <c r="AS260" s="11"/>
    </row>
    <row r="261" spans="43:45">
      <c r="AQ261" s="11"/>
      <c r="AR261" s="11"/>
      <c r="AS261" s="11"/>
    </row>
    <row r="262" spans="43:45">
      <c r="AQ262" s="11"/>
      <c r="AR262" s="11"/>
      <c r="AS262" s="11"/>
    </row>
    <row r="263" spans="43:45">
      <c r="AQ263" s="11"/>
      <c r="AR263" s="11"/>
      <c r="AS263" s="11"/>
    </row>
    <row r="264" spans="43:45">
      <c r="AQ264" s="11"/>
      <c r="AR264" s="11"/>
      <c r="AS264" s="11"/>
    </row>
    <row r="265" spans="43:45">
      <c r="AQ265" s="11"/>
      <c r="AR265" s="11"/>
      <c r="AS265" s="11"/>
    </row>
    <row r="266" spans="43:45">
      <c r="AQ266" s="11"/>
      <c r="AR266" s="11"/>
      <c r="AS266" s="11"/>
    </row>
    <row r="267" spans="43:45">
      <c r="AQ267" s="11"/>
      <c r="AR267" s="11"/>
      <c r="AS267" s="11"/>
    </row>
    <row r="268" spans="43:45">
      <c r="AQ268" s="11"/>
      <c r="AR268" s="11"/>
      <c r="AS268" s="11"/>
    </row>
    <row r="269" spans="43:45">
      <c r="AQ269" s="11"/>
      <c r="AR269" s="11"/>
      <c r="AS269" s="11"/>
    </row>
    <row r="270" spans="43:45">
      <c r="AQ270" s="11"/>
      <c r="AR270" s="11"/>
      <c r="AS270" s="11"/>
    </row>
    <row r="271" spans="43:45">
      <c r="AQ271" s="11"/>
      <c r="AR271" s="11"/>
      <c r="AS271" s="11"/>
    </row>
    <row r="272" spans="43:45">
      <c r="AQ272" s="11"/>
      <c r="AR272" s="11"/>
      <c r="AS272" s="11"/>
    </row>
    <row r="273" spans="43:45">
      <c r="AQ273" s="11"/>
      <c r="AR273" s="11"/>
      <c r="AS273" s="11"/>
    </row>
    <row r="274" spans="43:45">
      <c r="AQ274" s="11"/>
      <c r="AR274" s="11"/>
      <c r="AS274" s="11"/>
    </row>
    <row r="275" spans="43:45">
      <c r="AQ275" s="11"/>
      <c r="AR275" s="11"/>
      <c r="AS275" s="11"/>
    </row>
    <row r="276" spans="43:45">
      <c r="AQ276" s="11"/>
      <c r="AR276" s="11"/>
      <c r="AS276" s="11"/>
    </row>
    <row r="277" spans="43:45">
      <c r="AQ277" s="11"/>
      <c r="AR277" s="11"/>
      <c r="AS277" s="11"/>
    </row>
    <row r="278" spans="43:45">
      <c r="AQ278" s="11"/>
      <c r="AR278" s="11"/>
      <c r="AS278" s="11"/>
    </row>
    <row r="279" spans="43:45">
      <c r="AQ279" s="11"/>
      <c r="AR279" s="11"/>
      <c r="AS279" s="11"/>
    </row>
    <row r="280" spans="43:45">
      <c r="AQ280" s="11"/>
      <c r="AR280" s="11"/>
      <c r="AS280" s="11"/>
    </row>
    <row r="281" spans="43:45">
      <c r="AQ281" s="11"/>
      <c r="AR281" s="11"/>
      <c r="AS281" s="11"/>
    </row>
    <row r="282" spans="43:45">
      <c r="AQ282" s="11"/>
      <c r="AR282" s="11"/>
      <c r="AS282" s="11"/>
    </row>
    <row r="283" spans="43:45">
      <c r="AQ283" s="11"/>
      <c r="AR283" s="11"/>
      <c r="AS283" s="11"/>
    </row>
    <row r="284" spans="43:45">
      <c r="AQ284" s="11"/>
      <c r="AR284" s="11"/>
      <c r="AS284" s="11"/>
    </row>
    <row r="285" spans="43:45">
      <c r="AQ285" s="11"/>
      <c r="AR285" s="11"/>
      <c r="AS285" s="11"/>
    </row>
    <row r="286" spans="43:45">
      <c r="AQ286" s="11"/>
      <c r="AR286" s="11"/>
      <c r="AS286" s="11"/>
    </row>
    <row r="287" spans="43:45">
      <c r="AQ287" s="11"/>
      <c r="AR287" s="11"/>
      <c r="AS287" s="11"/>
    </row>
    <row r="288" spans="43:45">
      <c r="AQ288" s="11"/>
      <c r="AR288" s="11"/>
      <c r="AS288" s="11"/>
    </row>
    <row r="289" spans="43:45">
      <c r="AQ289" s="11"/>
      <c r="AR289" s="11"/>
      <c r="AS289" s="11"/>
    </row>
    <row r="290" spans="43:45">
      <c r="AQ290" s="11"/>
      <c r="AR290" s="11"/>
      <c r="AS290" s="11"/>
    </row>
    <row r="291" spans="43:45">
      <c r="AQ291" s="11"/>
      <c r="AR291" s="11"/>
      <c r="AS291" s="11"/>
    </row>
    <row r="292" spans="43:45">
      <c r="AQ292" s="11"/>
      <c r="AR292" s="11"/>
      <c r="AS292" s="11"/>
    </row>
    <row r="293" spans="43:45">
      <c r="AQ293" s="11"/>
      <c r="AR293" s="11"/>
      <c r="AS293" s="11"/>
    </row>
    <row r="294" spans="43:45">
      <c r="AQ294" s="11"/>
      <c r="AR294" s="11"/>
      <c r="AS294" s="11"/>
    </row>
    <row r="295" spans="43:45">
      <c r="AQ295" s="11"/>
      <c r="AR295" s="11"/>
      <c r="AS295" s="11"/>
    </row>
    <row r="296" spans="43:45">
      <c r="AQ296" s="11"/>
      <c r="AR296" s="11"/>
      <c r="AS296" s="11"/>
    </row>
    <row r="297" spans="43:45">
      <c r="AQ297" s="11"/>
      <c r="AR297" s="11"/>
      <c r="AS297" s="11"/>
    </row>
    <row r="298" spans="43:45">
      <c r="AQ298" s="11"/>
      <c r="AR298" s="11"/>
      <c r="AS298" s="11"/>
    </row>
    <row r="299" spans="43:45">
      <c r="AQ299" s="11"/>
      <c r="AR299" s="11"/>
      <c r="AS299" s="11"/>
    </row>
    <row r="300" spans="43:45">
      <c r="AQ300" s="11"/>
      <c r="AR300" s="11"/>
      <c r="AS300" s="11"/>
    </row>
    <row r="301" spans="43:45">
      <c r="AQ301" s="11"/>
      <c r="AR301" s="11"/>
      <c r="AS301" s="11"/>
    </row>
    <row r="302" spans="43:45">
      <c r="AQ302" s="11"/>
      <c r="AR302" s="11"/>
      <c r="AS302" s="11"/>
    </row>
  </sheetData>
  <sheetProtection password="92C6" sheet="1" objects="1" scenarios="1"/>
  <mergeCells count="70">
    <mergeCell ref="W129:X129"/>
    <mergeCell ref="N130:Q130"/>
    <mergeCell ref="K109:Q109"/>
    <mergeCell ref="K110:Q110"/>
    <mergeCell ref="K111:Q111"/>
    <mergeCell ref="K112:Q112"/>
    <mergeCell ref="K113:Q113"/>
    <mergeCell ref="K114:Q114"/>
    <mergeCell ref="K115:Q115"/>
    <mergeCell ref="K116:Q116"/>
    <mergeCell ref="K117:Q117"/>
    <mergeCell ref="I129:U129"/>
    <mergeCell ref="I120:U120"/>
    <mergeCell ref="J128:S128"/>
    <mergeCell ref="J121:M122"/>
    <mergeCell ref="C124:G124"/>
    <mergeCell ref="C125:G125"/>
    <mergeCell ref="C126:G126"/>
    <mergeCell ref="C123:G123"/>
    <mergeCell ref="C122:G122"/>
    <mergeCell ref="C121:G121"/>
    <mergeCell ref="J125:S125"/>
    <mergeCell ref="R126:S126"/>
    <mergeCell ref="R127:S127"/>
    <mergeCell ref="N126:Q126"/>
    <mergeCell ref="N127:Q127"/>
    <mergeCell ref="J126:M126"/>
    <mergeCell ref="J127:M127"/>
    <mergeCell ref="R121:S122"/>
    <mergeCell ref="N121:Q122"/>
    <mergeCell ref="R123:S123"/>
    <mergeCell ref="R124:S124"/>
    <mergeCell ref="N123:Q123"/>
    <mergeCell ref="N124:Q124"/>
    <mergeCell ref="J124:M124"/>
    <mergeCell ref="J123:M123"/>
    <mergeCell ref="B1:X1"/>
    <mergeCell ref="B2:X2"/>
    <mergeCell ref="AG2:AJ2"/>
    <mergeCell ref="AG4:AG6"/>
    <mergeCell ref="AH4:AH6"/>
    <mergeCell ref="AI5:AI6"/>
    <mergeCell ref="U4:W4"/>
    <mergeCell ref="AE5:AE6"/>
    <mergeCell ref="B4:B5"/>
    <mergeCell ref="Y2:AB2"/>
    <mergeCell ref="AC2:AF2"/>
    <mergeCell ref="AQ1:AS1"/>
    <mergeCell ref="AS2:AS3"/>
    <mergeCell ref="AR2:AR3"/>
    <mergeCell ref="AQ2:AQ3"/>
    <mergeCell ref="AU2:BD2"/>
    <mergeCell ref="AU1:BD1"/>
    <mergeCell ref="AT1:AT2"/>
    <mergeCell ref="AT5:AV5"/>
    <mergeCell ref="AW5:AY5"/>
    <mergeCell ref="AQ10:AS10"/>
    <mergeCell ref="AQ7:AS7"/>
    <mergeCell ref="AN4:AP4"/>
    <mergeCell ref="AN5:AP5"/>
    <mergeCell ref="AK5:AM5"/>
    <mergeCell ref="AK4:AM4"/>
    <mergeCell ref="C4:D4"/>
    <mergeCell ref="M4:R4"/>
    <mergeCell ref="G4:J4"/>
    <mergeCell ref="Y4:Y6"/>
    <mergeCell ref="Z4:Z6"/>
    <mergeCell ref="AA5:AA6"/>
    <mergeCell ref="AC4:AC6"/>
    <mergeCell ref="AD4:AD6"/>
  </mergeCells>
  <dataValidations xWindow="440" yWindow="413" count="5">
    <dataValidation type="decimal" allowBlank="1" showInputMessage="1" showErrorMessage="1" errorTitle="Valor Incorreto!!!" error="Conferir valor!!!" sqref="M7:M106 H7:H106 D7:D106 J7:J106">
      <formula1>0</formula1>
      <formula2>90</formula2>
    </dataValidation>
    <dataValidation type="decimal" allowBlank="1" showInputMessage="1" showErrorMessage="1" errorTitle="Valor Incorreto !!!" error="Conferir valor!!!" sqref="G7:G106">
      <formula1>0</formula1>
      <formula2>360</formula2>
    </dataValidation>
    <dataValidation type="decimal" allowBlank="1" showInputMessage="1" showErrorMessage="1" errorTitle="Valor Incorreto!!!" error="Conferir valor!!!" sqref="U7:U106 C7:C106">
      <formula1>0</formula1>
      <formula2>360</formula2>
    </dataValidation>
    <dataValidation type="list" allowBlank="1" showInputMessage="1" showErrorMessage="1" errorTitle="Valor Incorreto!!!" error="Conferir valor!!!" promptTitle="REJEITO" prompt="D - dextral_x000a_S - sinistral_x000a_N - normal_x000a_I - reverso" sqref="E7:E106">
      <formula1>$C$3:$F$3</formula1>
    </dataValidation>
    <dataValidation type="list" allowBlank="1" showInputMessage="1" showErrorMessage="1" prompt="R_x000a_L_x000a_" sqref="N7:N106">
      <formula1>$H$3:$I$3</formula1>
    </dataValidation>
  </dataValidations>
  <hyperlinks>
    <hyperlink ref="I129:P129" r:id="rId1" display="http://www.tectonicsfp.com/"/>
    <hyperlink ref="K112:Q112" r:id="rId2" display="candeias@igeologico.sp.gov.br"/>
  </hyperlinks>
  <pageMargins left="0.511811024" right="0.511811024" top="0.78740157499999996" bottom="0.78740157499999996" header="0.31496062000000002" footer="0.31496062000000002"/>
  <pageSetup paperSize="9" orientation="portrait" r:id="rId3"/>
  <ignoredErrors>
    <ignoredError sqref="J94:J106 AM94:AM106 J7" evalError="1"/>
  </ignoredError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FF"/>
  </sheetPr>
  <dimension ref="A1:BK302"/>
  <sheetViews>
    <sheetView zoomScale="75" zoomScaleNormal="75" workbookViewId="0">
      <pane ySplit="6" topLeftCell="A7" activePane="bottomLeft" state="frozen"/>
      <selection pane="bottomLeft" activeCell="A7" sqref="A7"/>
    </sheetView>
  </sheetViews>
  <sheetFormatPr defaultRowHeight="14.25"/>
  <cols>
    <col min="1" max="1" width="6.140625" style="102" customWidth="1"/>
    <col min="2" max="2" width="4.7109375" style="1" bestFit="1" customWidth="1"/>
    <col min="3" max="3" width="7.42578125" style="1" bestFit="1" customWidth="1"/>
    <col min="4" max="4" width="5.5703125" style="1" customWidth="1"/>
    <col min="5" max="5" width="10.7109375" style="1" bestFit="1" customWidth="1"/>
    <col min="6" max="6" width="2.7109375" style="1" customWidth="1"/>
    <col min="7" max="7" width="7.42578125" style="1" bestFit="1" customWidth="1"/>
    <col min="8" max="8" width="7.140625" style="1" customWidth="1"/>
    <col min="9" max="9" width="11" style="35" bestFit="1" customWidth="1"/>
    <col min="10" max="10" width="10.42578125" style="1" bestFit="1" customWidth="1"/>
    <col min="11" max="11" width="10.28515625" style="1" bestFit="1" customWidth="1"/>
    <col min="12" max="12" width="2.7109375" style="1" customWidth="1"/>
    <col min="13" max="13" width="6.28515625" style="1" customWidth="1"/>
    <col min="14" max="14" width="9.7109375" style="1" customWidth="1"/>
    <col min="15" max="15" width="13.28515625" style="1" hidden="1" customWidth="1"/>
    <col min="16" max="16" width="9.85546875" style="1" hidden="1" customWidth="1"/>
    <col min="17" max="17" width="12.140625" style="1" bestFit="1" customWidth="1"/>
    <col min="18" max="18" width="12.5703125" style="1" bestFit="1" customWidth="1"/>
    <col min="19" max="19" width="10.28515625" style="1" bestFit="1" customWidth="1"/>
    <col min="20" max="20" width="2.7109375" style="1" customWidth="1"/>
    <col min="21" max="21" width="7.42578125" style="1" bestFit="1" customWidth="1"/>
    <col min="22" max="22" width="11.42578125" style="1" bestFit="1" customWidth="1"/>
    <col min="23" max="23" width="11.42578125" style="1" customWidth="1"/>
    <col min="24" max="24" width="10.28515625" style="1" bestFit="1" customWidth="1"/>
    <col min="25" max="27" width="15.85546875" style="12" hidden="1" customWidth="1"/>
    <col min="28" max="28" width="9.140625" style="14" hidden="1" customWidth="1"/>
    <col min="29" max="29" width="8.85546875" style="14" hidden="1" customWidth="1"/>
    <col min="30" max="30" width="16.42578125" style="14" hidden="1" customWidth="1"/>
    <col min="31" max="31" width="15.28515625" style="14" hidden="1" customWidth="1"/>
    <col min="32" max="42" width="7.5703125" style="14" hidden="1" customWidth="1"/>
    <col min="43" max="43" width="19.5703125" style="1" customWidth="1"/>
    <col min="44" max="44" width="20.7109375" style="1" customWidth="1"/>
    <col min="45" max="45" width="19.140625" style="1" customWidth="1"/>
    <col min="46" max="46" width="22.7109375" style="11" hidden="1" customWidth="1"/>
    <col min="47" max="47" width="10.85546875" style="11" hidden="1" customWidth="1"/>
    <col min="48" max="48" width="10.28515625" style="11" hidden="1" customWidth="1"/>
    <col min="49" max="50" width="12.7109375" style="1" hidden="1" customWidth="1"/>
    <col min="51" max="51" width="12" style="1" hidden="1" customWidth="1"/>
    <col min="52" max="52" width="10.85546875" style="1" hidden="1" customWidth="1"/>
    <col min="53" max="54" width="9.85546875" style="1" hidden="1" customWidth="1"/>
    <col min="55" max="55" width="10.42578125" style="32" hidden="1" customWidth="1"/>
    <col min="56" max="56" width="21.7109375" style="31" hidden="1" customWidth="1"/>
    <col min="57" max="16384" width="9.140625" style="1"/>
  </cols>
  <sheetData>
    <row r="1" spans="2:63" ht="30" customHeight="1">
      <c r="B1" s="285" t="s">
        <v>119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7"/>
      <c r="V1" s="287"/>
      <c r="W1" s="287"/>
      <c r="X1" s="287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185"/>
      <c r="AR1" s="186"/>
      <c r="AS1" s="186"/>
      <c r="AT1" s="193" t="s">
        <v>73</v>
      </c>
      <c r="AU1" s="191" t="s">
        <v>72</v>
      </c>
      <c r="AV1" s="192"/>
      <c r="AW1" s="192"/>
      <c r="AX1" s="192"/>
      <c r="AY1" s="192"/>
      <c r="AZ1" s="192"/>
      <c r="BA1" s="192"/>
      <c r="BB1" s="192"/>
      <c r="BC1" s="192"/>
      <c r="BD1" s="192"/>
      <c r="BE1" s="11"/>
      <c r="BF1" s="11"/>
      <c r="BG1" s="11"/>
      <c r="BH1" s="11"/>
      <c r="BI1" s="11"/>
      <c r="BJ1" s="11"/>
      <c r="BK1" s="11"/>
    </row>
    <row r="2" spans="2:63" ht="30" customHeight="1" thickBot="1">
      <c r="B2" s="198" t="s">
        <v>118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208" t="s">
        <v>40</v>
      </c>
      <c r="Z2" s="209"/>
      <c r="AA2" s="209"/>
      <c r="AB2" s="210"/>
      <c r="AC2" s="200" t="s">
        <v>41</v>
      </c>
      <c r="AD2" s="201"/>
      <c r="AE2" s="201"/>
      <c r="AF2" s="202"/>
      <c r="AG2" s="200" t="s">
        <v>81</v>
      </c>
      <c r="AH2" s="201"/>
      <c r="AI2" s="201"/>
      <c r="AJ2" s="202"/>
      <c r="AK2" s="82"/>
      <c r="AL2" s="82"/>
      <c r="AM2" s="22"/>
      <c r="AN2" s="22"/>
      <c r="AO2" s="22"/>
      <c r="AP2" s="22"/>
      <c r="AQ2" s="188"/>
      <c r="AR2" s="187"/>
      <c r="AS2" s="187"/>
      <c r="AT2" s="194"/>
      <c r="AU2" s="189" t="s">
        <v>71</v>
      </c>
      <c r="AV2" s="190"/>
      <c r="AW2" s="190"/>
      <c r="AX2" s="190"/>
      <c r="AY2" s="190"/>
      <c r="AZ2" s="190"/>
      <c r="BA2" s="190"/>
      <c r="BB2" s="190"/>
      <c r="BC2" s="190"/>
      <c r="BD2" s="190"/>
      <c r="BE2" s="11"/>
      <c r="BF2" s="11"/>
      <c r="BG2" s="11"/>
      <c r="BH2" s="11"/>
      <c r="BI2" s="11"/>
      <c r="BJ2" s="11"/>
      <c r="BK2" s="11"/>
    </row>
    <row r="3" spans="2:63" ht="15" hidden="1" customHeight="1">
      <c r="B3" s="9"/>
      <c r="C3" s="9" t="s">
        <v>7</v>
      </c>
      <c r="D3" s="9" t="s">
        <v>6</v>
      </c>
      <c r="E3" s="9" t="s">
        <v>9</v>
      </c>
      <c r="F3" s="9" t="s">
        <v>8</v>
      </c>
      <c r="G3" s="14"/>
      <c r="H3" s="138" t="s">
        <v>34</v>
      </c>
      <c r="I3" s="138" t="s">
        <v>35</v>
      </c>
      <c r="J3" s="14"/>
      <c r="K3" s="12"/>
      <c r="L3" s="12"/>
      <c r="N3" s="2"/>
      <c r="O3" s="2"/>
      <c r="P3" s="12"/>
      <c r="Q3" s="12"/>
      <c r="R3" s="12"/>
      <c r="S3" s="12"/>
      <c r="T3" s="12"/>
      <c r="U3" s="12"/>
      <c r="V3" s="12"/>
      <c r="W3" s="12"/>
      <c r="X3" s="12"/>
      <c r="AB3" s="9"/>
      <c r="AC3" s="15"/>
      <c r="AD3" s="16"/>
      <c r="AE3" s="16"/>
      <c r="AF3" s="17"/>
      <c r="AG3" s="15"/>
      <c r="AH3" s="16"/>
      <c r="AI3" s="16"/>
      <c r="AJ3" s="17"/>
      <c r="AK3" s="16"/>
      <c r="AL3" s="16"/>
      <c r="AM3" s="16"/>
      <c r="AN3" s="16"/>
      <c r="AO3" s="16"/>
      <c r="AP3" s="16"/>
      <c r="AQ3" s="188"/>
      <c r="AR3" s="187"/>
      <c r="AS3" s="187"/>
      <c r="AZ3" s="61"/>
      <c r="BA3" s="61"/>
      <c r="BB3" s="61"/>
      <c r="BC3" s="61"/>
      <c r="BD3" s="61"/>
      <c r="BE3" s="11"/>
      <c r="BF3" s="11"/>
      <c r="BG3" s="11"/>
      <c r="BH3" s="11"/>
      <c r="BI3" s="11"/>
      <c r="BJ3" s="11"/>
      <c r="BK3" s="11"/>
    </row>
    <row r="4" spans="2:63" ht="21" customHeight="1">
      <c r="B4" s="206" t="s">
        <v>9</v>
      </c>
      <c r="C4" s="164" t="s">
        <v>89</v>
      </c>
      <c r="D4" s="165"/>
      <c r="E4" s="62" t="s">
        <v>109</v>
      </c>
      <c r="F4" s="125"/>
      <c r="G4" s="167" t="s">
        <v>103</v>
      </c>
      <c r="H4" s="168"/>
      <c r="I4" s="169"/>
      <c r="J4" s="169"/>
      <c r="K4" s="145" t="s">
        <v>109</v>
      </c>
      <c r="L4" s="120"/>
      <c r="M4" s="166" t="s">
        <v>104</v>
      </c>
      <c r="N4" s="166"/>
      <c r="O4" s="166"/>
      <c r="P4" s="166"/>
      <c r="Q4" s="166"/>
      <c r="R4" s="166"/>
      <c r="S4" s="146" t="s">
        <v>109</v>
      </c>
      <c r="T4" s="129"/>
      <c r="U4" s="204" t="s">
        <v>105</v>
      </c>
      <c r="V4" s="204"/>
      <c r="W4" s="205"/>
      <c r="X4" s="76" t="s">
        <v>109</v>
      </c>
      <c r="Y4" s="170" t="s">
        <v>3</v>
      </c>
      <c r="Z4" s="171" t="s">
        <v>4</v>
      </c>
      <c r="AA4" s="81" t="s">
        <v>33</v>
      </c>
      <c r="AB4" s="16" t="s">
        <v>38</v>
      </c>
      <c r="AC4" s="172" t="s">
        <v>3</v>
      </c>
      <c r="AD4" s="173" t="s">
        <v>4</v>
      </c>
      <c r="AE4" s="83" t="s">
        <v>33</v>
      </c>
      <c r="AF4" s="17" t="s">
        <v>38</v>
      </c>
      <c r="AG4" s="172" t="s">
        <v>3</v>
      </c>
      <c r="AH4" s="173" t="s">
        <v>4</v>
      </c>
      <c r="AI4" s="83" t="s">
        <v>33</v>
      </c>
      <c r="AJ4" s="17" t="s">
        <v>38</v>
      </c>
      <c r="AK4" s="163" t="s">
        <v>46</v>
      </c>
      <c r="AL4" s="161"/>
      <c r="AM4" s="162"/>
      <c r="AN4" s="181" t="s">
        <v>46</v>
      </c>
      <c r="AO4" s="182"/>
      <c r="AP4" s="183"/>
      <c r="AQ4" s="84"/>
      <c r="AR4" s="85"/>
      <c r="AS4" s="85"/>
      <c r="AZ4" s="61"/>
      <c r="BA4" s="61"/>
      <c r="BB4" s="61"/>
      <c r="BC4" s="61"/>
      <c r="BD4" s="61"/>
      <c r="BE4" s="11"/>
      <c r="BF4" s="11"/>
      <c r="BG4" s="11"/>
      <c r="BH4" s="11"/>
      <c r="BI4" s="11"/>
      <c r="BJ4" s="11"/>
      <c r="BK4" s="11"/>
    </row>
    <row r="5" spans="2:63" ht="21.75" customHeight="1" thickBot="1">
      <c r="B5" s="207"/>
      <c r="C5" s="64" t="s">
        <v>20</v>
      </c>
      <c r="D5" s="65" t="s">
        <v>0</v>
      </c>
      <c r="E5" s="156" t="s">
        <v>110</v>
      </c>
      <c r="F5" s="126"/>
      <c r="G5" s="112" t="s">
        <v>1</v>
      </c>
      <c r="H5" s="67" t="s">
        <v>2</v>
      </c>
      <c r="I5" s="148" t="s">
        <v>112</v>
      </c>
      <c r="J5" s="149" t="s">
        <v>113</v>
      </c>
      <c r="K5" s="157" t="s">
        <v>111</v>
      </c>
      <c r="L5" s="121"/>
      <c r="M5" s="112" t="s">
        <v>16</v>
      </c>
      <c r="N5" s="66" t="s">
        <v>90</v>
      </c>
      <c r="O5" s="21" t="s">
        <v>17</v>
      </c>
      <c r="P5" s="21" t="s">
        <v>18</v>
      </c>
      <c r="Q5" s="150" t="s">
        <v>114</v>
      </c>
      <c r="R5" s="149" t="s">
        <v>115</v>
      </c>
      <c r="S5" s="159" t="s">
        <v>111</v>
      </c>
      <c r="T5" s="130"/>
      <c r="U5" s="113" t="s">
        <v>1</v>
      </c>
      <c r="V5" s="80" t="s">
        <v>84</v>
      </c>
      <c r="W5" s="80" t="s">
        <v>85</v>
      </c>
      <c r="X5" s="158" t="s">
        <v>111</v>
      </c>
      <c r="Y5" s="170"/>
      <c r="Z5" s="171"/>
      <c r="AA5" s="170" t="s">
        <v>5</v>
      </c>
      <c r="AB5" s="9"/>
      <c r="AC5" s="172"/>
      <c r="AD5" s="173"/>
      <c r="AE5" s="203" t="s">
        <v>5</v>
      </c>
      <c r="AF5" s="17"/>
      <c r="AG5" s="172"/>
      <c r="AH5" s="173"/>
      <c r="AI5" s="203" t="s">
        <v>5</v>
      </c>
      <c r="AJ5" s="17"/>
      <c r="AK5" s="160" t="s">
        <v>45</v>
      </c>
      <c r="AL5" s="161"/>
      <c r="AM5" s="162"/>
      <c r="AN5" s="184" t="s">
        <v>83</v>
      </c>
      <c r="AO5" s="182"/>
      <c r="AP5" s="183"/>
      <c r="AQ5" s="84"/>
      <c r="AR5" s="152"/>
      <c r="AS5" s="85"/>
      <c r="AT5" s="174" t="s">
        <v>49</v>
      </c>
      <c r="AU5" s="175"/>
      <c r="AV5" s="175"/>
      <c r="AW5" s="176" t="s">
        <v>50</v>
      </c>
      <c r="AX5" s="176"/>
      <c r="AY5" s="176"/>
      <c r="AZ5" s="61"/>
      <c r="BA5" s="61"/>
      <c r="BB5" s="61"/>
      <c r="BC5" s="61"/>
      <c r="BD5" s="61" t="s">
        <v>79</v>
      </c>
      <c r="BE5" s="11"/>
      <c r="BF5" s="11"/>
      <c r="BG5" s="11"/>
      <c r="BH5" s="11"/>
      <c r="BI5" s="11"/>
      <c r="BJ5" s="11"/>
      <c r="BK5" s="11"/>
    </row>
    <row r="6" spans="2:63" ht="24.75" hidden="1" customHeight="1" thickBot="1">
      <c r="B6" s="139"/>
      <c r="C6" s="3" t="s">
        <v>25</v>
      </c>
      <c r="D6" s="3" t="s">
        <v>24</v>
      </c>
      <c r="E6" s="4" t="s">
        <v>28</v>
      </c>
      <c r="F6" s="122"/>
      <c r="G6" s="5" t="s">
        <v>21</v>
      </c>
      <c r="H6" s="5" t="s">
        <v>22</v>
      </c>
      <c r="I6" s="45"/>
      <c r="J6" s="37" t="s">
        <v>44</v>
      </c>
      <c r="K6" s="6"/>
      <c r="L6" s="122"/>
      <c r="M6" s="5" t="s">
        <v>27</v>
      </c>
      <c r="N6" s="5" t="s">
        <v>23</v>
      </c>
      <c r="O6" s="5" t="s">
        <v>26</v>
      </c>
      <c r="P6" s="5" t="s">
        <v>29</v>
      </c>
      <c r="Q6" s="37" t="s">
        <v>31</v>
      </c>
      <c r="R6" s="37" t="s">
        <v>30</v>
      </c>
      <c r="S6" s="6"/>
      <c r="T6" s="122"/>
      <c r="U6" s="6" t="s">
        <v>80</v>
      </c>
      <c r="V6" s="6" t="s">
        <v>82</v>
      </c>
      <c r="W6" s="6"/>
      <c r="X6" s="6"/>
      <c r="Y6" s="170"/>
      <c r="Z6" s="171"/>
      <c r="AA6" s="170"/>
      <c r="AB6" s="9"/>
      <c r="AC6" s="172"/>
      <c r="AD6" s="173"/>
      <c r="AE6" s="203"/>
      <c r="AF6" s="17"/>
      <c r="AG6" s="172"/>
      <c r="AH6" s="173"/>
      <c r="AI6" s="203"/>
      <c r="AJ6" s="17"/>
      <c r="AK6" s="16" t="s">
        <v>42</v>
      </c>
      <c r="AL6" s="16" t="s">
        <v>43</v>
      </c>
      <c r="AM6" s="23" t="s">
        <v>44</v>
      </c>
      <c r="AN6" s="3"/>
      <c r="AO6" s="3"/>
      <c r="AP6" s="3"/>
      <c r="AQ6" s="86"/>
      <c r="AR6" s="108"/>
      <c r="AS6" s="108"/>
      <c r="AT6" s="27" t="s">
        <v>51</v>
      </c>
      <c r="AU6" s="28" t="s">
        <v>52</v>
      </c>
      <c r="AV6" s="27" t="s">
        <v>53</v>
      </c>
      <c r="AW6" s="29" t="s">
        <v>54</v>
      </c>
      <c r="AX6" s="30" t="s">
        <v>55</v>
      </c>
      <c r="AY6" s="29" t="s">
        <v>56</v>
      </c>
      <c r="AZ6" s="69" t="s">
        <v>74</v>
      </c>
      <c r="BA6" s="69" t="s">
        <v>75</v>
      </c>
      <c r="BB6" s="69" t="s">
        <v>76</v>
      </c>
      <c r="BC6" s="70" t="s">
        <v>77</v>
      </c>
      <c r="BD6" s="31" t="s">
        <v>78</v>
      </c>
      <c r="BE6" s="11"/>
      <c r="BF6" s="11"/>
      <c r="BG6" s="11"/>
      <c r="BH6" s="11"/>
      <c r="BI6" s="11"/>
      <c r="BJ6" s="11"/>
      <c r="BK6" s="11"/>
    </row>
    <row r="7" spans="2:63" ht="18.75" thickBot="1">
      <c r="B7" s="140">
        <v>1</v>
      </c>
      <c r="C7" s="50">
        <v>1</v>
      </c>
      <c r="D7" s="50">
        <v>1</v>
      </c>
      <c r="E7" s="133" t="s">
        <v>7</v>
      </c>
      <c r="F7" s="143"/>
      <c r="G7" s="51">
        <v>0</v>
      </c>
      <c r="H7" s="51">
        <v>0</v>
      </c>
      <c r="I7" s="46">
        <f>ABS(BD7)</f>
        <v>0.99984767969313781</v>
      </c>
      <c r="J7" s="48">
        <f>AM7</f>
        <v>0</v>
      </c>
      <c r="K7" s="118" t="str">
        <f>IF(ISTEXT(Y7),(Y7),IF(ISTEXT(Z7),(Z7),IF(ISTEXT(AA7),(AA7))))</f>
        <v>I</v>
      </c>
      <c r="L7" s="123"/>
      <c r="M7" s="10">
        <v>0</v>
      </c>
      <c r="N7" s="135" t="s">
        <v>34</v>
      </c>
      <c r="O7" s="8">
        <f t="shared" ref="O7:O70" si="0">ATAN(TAN(Rk*PI()/180)*COS(D*PI()/180))*180/PI()</f>
        <v>0</v>
      </c>
      <c r="P7" s="8">
        <f t="shared" ref="P7:P70" si="1">IF(AND(Cm="R",DD&gt;=270),(DD+90-AzC),IF(AND(Cm="R",DD&lt;=90),(DD+90-AzC),IF(AND(Cm="L",DD&gt;90,DD&lt;270),(DD+90-AzC),(DD-90+AzC))))</f>
        <v>91</v>
      </c>
      <c r="Q7" s="38">
        <f t="shared" ref="Q7:Q70" si="2">IF(AND(D=0),"Dip=0???",IF(AND(D=90,Rk=90),(D),IF(AND(Az&gt;360),(Az-360),IF(AND(Az&lt;0),(Az+360),Az))))</f>
        <v>91</v>
      </c>
      <c r="R7" s="39">
        <f>ATAN(TAN(D*PI()/180)*SIN(AzC*PI()/180))*180/PI()</f>
        <v>0</v>
      </c>
      <c r="S7" s="127" t="str">
        <f>IF(ISTEXT(AC7),(AC7),IF(ISTEXT(AD7),(AD7),IF(ISTEXT(AE7),(AE7))))</f>
        <v>N</v>
      </c>
      <c r="T7" s="131"/>
      <c r="U7" s="114">
        <v>0</v>
      </c>
      <c r="V7" s="73">
        <f t="shared" ref="V7:V70" si="3">DEGREES(ATAN(TAN(D*PI()/180)*SIN((90-(DD-Te))*PI()/180)))</f>
        <v>0.99984772607724903</v>
      </c>
      <c r="W7" s="79">
        <f>AP7</f>
        <v>89.000152273922495</v>
      </c>
      <c r="X7" s="71" t="str">
        <f>IF(ISTEXT(AG7),(AG7),IF(ISTEXT(AH7),(AH7),IF(ISTEXT(AI7),(AI7))))</f>
        <v>I</v>
      </c>
      <c r="Y7" s="9" t="str">
        <f t="shared" ref="Y7:Y70" si="4">IF(AND(D&lt;=35,RJ="I"),("I"),IF(AND(D&lt;=35,RJ="N"),("N"),IF(AND(DD&gt;=90,DD&lt;=270,T&gt;DD,D&lt;=35,RJ="S"),("I"),IF(AND(DD&gt;=90,DD&lt;=270,T&gt;DD,D&lt;=35,RJ="D"),("N"),IF(AND(DD&gt;=90,DD&lt;=270,T&lt;DD,D&lt;=35,RJ="S"),("N"),IF(AND(DD&gt;=90,DD&lt;=270,T&lt;DD,D&lt;=35,RJ="D"),("I"),IF(AND(DD&lt;90,T&lt;180,T&gt;DD,D&lt;=35,RJ="D"),("N"),IF(AND(DD&lt;90,T&lt;180,T&gt;DD,D&lt;=35,RJ="S"),("I"),IF(AND(DD&lt;90,T&lt;DD,D&lt;=35,RJ="S"),("N"),IF(AND(DD&lt;90,T&lt;DD,D&lt;=35,RJ="D"),("I"),IF(AND(DD&lt;90,T&gt;270,D&lt;=35,RJ="S"),("N"),IF(AND(DD&lt;90,T&gt;270,D&lt;=35,RJ="D"),("I"),IF(AND(DD&gt;270,T&lt;90,D&lt;=35,RJ="D"),("N"),IF(AND(DD&gt;270,T&lt;90,D&lt;=35,RJ="S"),("I"),IF(AND(DD&gt;270,T&gt;DD,D&lt;=35,RJ="D"),("N"),IF(AND(DD&gt;270,T&gt;DD,D&lt;=35,RJ="S"),("I"),IF(AND(DD&gt;270,T&lt;DD,T&gt;180,D&lt;=35,RJ="D"),("I"),IF(AND(DD&gt;270,T&lt;DD,T&gt;180,D&lt;=35,RJ="S"),("N")))))))))))))))))))</f>
        <v>I</v>
      </c>
      <c r="Z7" s="9" t="b">
        <f t="shared" ref="Z7:Z70" si="5">IF(AND(Pg&gt;=D*0.3,RJ="I"),("I"),IF(AND(Pg&gt;=D*0.3,RJ="N"),("N"),IF(AND(DD&gt;=90,DD&lt;=270,T&gt;DD,Pg&gt;=D*0.3,RJ="S"),("I"),IF(AND(DD&gt;=90,DD&lt;=270,T&gt;DD,Pg&gt;=D*0.3,RJ="D"),("N"),IF(AND(DD&gt;=90,DD&lt;=270,T&lt;DD,Pg&gt;=D*0.3,RJ="S"),("N"),IF(AND(DD&gt;=90,DD&lt;=270,T&lt;DD,Pg&gt;=D*0.3,RJ="D"),("I"),IF(AND(DD&lt;90,T&lt;180,T&gt;DD,Pg&gt;=D*0.3,RJ="D"),("N"),IF(AND(DD&lt;90,T&lt;180,T&gt;DD,Pg&gt;=D*0.3,RJ="S"),("I"),IF(AND(DD&lt;90,T&lt;DD,Pg&gt;=D*0.3,RJ="D"),("I"),IF(AND(DD&lt;90,T&lt;DD,Pg&gt;=D*0.3,RJ="S"),("N"),IF(AND(DD&lt;90,T&gt;270,Pg&gt;=D*0.3,RJ="D"),("I"),IF(AND(DD&lt;90,T&gt;270,Pg&gt;=D*0.3,RJ="S"),("N"),IF(AND(DD&gt;270,T&lt;90,Pg&gt;=D*0.3,RJ="D"),("N"),IF(AND(DD&gt;270,T&lt;90,Pg&gt;=D*0.3,RJ="S"),("I"),IF(AND(DD&gt;270,T&gt;DD,Pg&gt;=D*0.3,RJ="D"),("N"),IF(AND(DD&gt;270,T&gt;DD,Pg&gt;=D*0.3,RJ="S"),("I"),IF(AND(DD&gt;270,T&lt;DD,T&gt;180,Pg&gt;=D*0.3,RJ="D"),("I"),IF(AND(DD&gt;270,T&lt;DD,T&gt;180,Pg&gt;=D*0.3,RJ="S"),("N")))))))))))))))))))</f>
        <v>0</v>
      </c>
      <c r="AA7" s="9" t="b">
        <f t="shared" ref="AA7:AA70" si="6">IF(AND(D&gt;35,Pg&lt;D*0.3,RJ="S"),("S"),IF(AND(D&gt;35,Pg&lt;D*0.3,RJ="D"),("D"),IF(AND(DD&gt;=90,DD&lt;=270,T&gt;DD,D&gt;35,Pg&lt;D*0.3,RJ="I"),("S"),IF(AND(DD&gt;=90,DD&lt;=270,T&gt;DD,D&gt;35,Pg&lt;D*0.3,RJ="N"),("D"),IF(AND(DD&gt;=90,DD&lt;=270,T&lt;DD,D&gt;35,Pg&lt;D*0.3,RJ="I"),("D"),IF(AND(DD&gt;=90,DD&lt;=270,T&lt;DD,D&gt;35,Pg&lt;D*0.3,RJ="N"),("S"),IF(AND(DD&lt;90,T&gt;DD,T&lt;180,D&gt;35,Pg&lt;D*0.3,RJ="I"),("S"),IF(AND(DD&lt;90,T&gt;DD,T&lt;180,D&gt;35,Pg&lt;D*0.3,RJ="N"),("D"),IF(AND(DD&lt;90,T&lt;DD,D&gt;35,Pg&lt;D*0.3,RJ="I"),("D"),IF(AND(DD&lt;90,T&lt;DD,D&gt;35,Pg&lt;D*0.3,RJ="N"),("S"),IF(AND(DD&lt;90,T&gt;270,D&gt;35,Pg&lt;D*0.3,RJ="I"),("D"),IF(AND(DD&lt;90,T&gt;270,D&gt;35,Pg&lt;D*0.3,RJ="N"),("S"),IF(AND(DD&gt;270,T&lt;90,D&gt;35,Pg&lt;D*0.3,RJ="N"),("D"),IF(AND(DD&gt;270,T&lt;90,D&gt;35,Pg&lt;D*0.3,RJ="I"),("S"),IF(AND(DD&gt;270,T&lt;DD,T&gt;180,D&gt;35,Pg&lt;D*0.3,RJ="I"),("D"),IF(AND(DD&gt;270,T&lt;DD,T&gt;180,D&gt;35,Pg&lt;D*0.3,RJ="N"),("S"),IF(AND(DD&gt;270,T&gt;DD,D&gt;35,Pg&lt;D*0.3,RJ="I"),("S"),IF(AND(DD&gt;270,T&gt;DD,D&gt;35,Pg&lt;D*0.3,RJ="N"),("D")))))))))))))))))
))</f>
        <v>0</v>
      </c>
      <c r="AB7" s="14" t="str">
        <f>IF(E7=K7,"OK","NÃO")</f>
        <v>NÃO</v>
      </c>
      <c r="AC7" s="25" t="str">
        <f t="shared" ref="AC7:AC70" si="7">IF(AND(D&lt;=35,RJ="I"),("I"),IF(AND(D&lt;=35,RJ="N"),("N"),IF(AND(DD&gt;=90,DD&lt;=270,Trk&gt;DD,D&lt;=35,RJ="S"),("I"),IF(AND(DD&gt;=90,DD&lt;=270,Trk&gt;DD,D&lt;=35,RJ="D"),("N"),IF(AND(DD&gt;=90,DD&lt;=270,Trk&lt;DD,D&lt;=35,RJ="S"),("N"),IF(AND(DD&gt;=90,DD&lt;=270,Trk&lt;DD,D&lt;=35,RJ="D"),("I"),IF(AND(DD&lt;90,Trk&lt;180,Trk&gt;DD,D&lt;=35,RJ="D"),("N"),IF(AND(DD&lt;90,Trk&lt;180,Trk&gt;DD,D&lt;=35,RJ="S"),("I"),IF(AND(DD&lt;90,Trk&lt;DD,D&lt;=35,RJ="S"),("N"),IF(AND(DD&lt;90,Trk&lt;DD,D&lt;=35,RJ="D"),("I"),IF(AND(DD&lt;90,Trk&gt;270,D&lt;=35,RJ="S"),("N"),IF(AND(DD&lt;90,Trk&gt;270,D&lt;=35,RJ="D"),("I"),IF(AND(DD&gt;270,Trk&lt;90,D&lt;=35,RJ="D"),("N"),IF(AND(DD&gt;270,Trk&lt;90,D&lt;=35,RJ="S"),("I"),IF(AND(DD&gt;270,Trk&gt;DD,D&lt;=35,RJ="D"),("N"),IF(AND(DD&gt;270,Trk&gt;DD,D&lt;=35,RJ="S"),("I"),IF(AND(DD&gt;270,Trk&lt;DD,Trk&gt;180,D&lt;=35,RJ="D"),("I"),IF(AND(DD&gt;270,Trk&lt;DD,Trk&gt;180,D&lt;=35,RJ="S"),("N")))))))))))))))))))</f>
        <v>N</v>
      </c>
      <c r="AD7" s="14" t="b">
        <f t="shared" ref="AD7:AD70" si="8">IF(AND(Prk&gt;=D*0.3,RJ="I"),("I"),IF(AND(Prk&gt;=D*0.3,RJ="N"),("N"),IF(AND(DD&gt;=90,DD&lt;=270,Trk&gt;DD,Prk&gt;=D*0.3,RJ="S"),("I"),IF(AND(DD&gt;=90,DD&lt;=270,Trk&gt;DD,Prk&gt;=D*0.3,RJ="D"),("N"),IF(AND(DD&gt;=90,DD&lt;=270,Trk&lt;DD,Prk&gt;=D*0.3,RJ="S"),("N"),IF(AND(DD&gt;=90,DD&lt;=270,Trk&lt;DD,Prk&gt;=D*0.3,RJ="D"),("I"),IF(AND(DD&lt;90,Trk&lt;180,Trk&gt;DD,Prk&gt;=D*0.3,RJ="D"),("N"),IF(AND(DD&lt;90,Trk&lt;180,Trk&gt;DD,Prk&gt;=D*0.3,RJ="S"),("I"),IF(AND(DD&lt;90,Trk&lt;DD,Prk&gt;=D*0.3,RJ="D"),("I"),IF(AND(DD&lt;90,Trk&lt;DD,Prk&gt;=D*0.3,RJ="S"),("N"),IF(AND(DD&lt;90,Trk&gt;270,Prk&gt;=D*0.3,RJ="D"),("I"),IF(AND(DD&lt;90,Trk&gt;270,Prk&gt;=D*0.3,RJ="S"),("N"),IF(AND(DD&gt;270,Trk&lt;90,Prk&gt;=D*0.3,RJ="D"),("N"),IF(AND(DD&gt;270,Trk&lt;90,Prk&gt;=D*0.3,RJ="S"),("I"),IF(AND(DD&gt;270,Trk&gt;DD,Prk&gt;=D*0.3,RJ="D"),("N"),IF(AND(DD&gt;270,Trk&gt;DD,Prk&gt;=D*0.3,RJ="S"),("I"),IF(AND(DD&gt;270,Trk&lt;DD,Trk&gt;180,Prk&gt;=D*0.3,RJ="D"),("I"),IF(AND(DD&gt;270,Trk&lt;DD,Trk&gt;180,Prk&gt;=D*0.3,RJ="S"),("N")))))))))))))))))))</f>
        <v>0</v>
      </c>
      <c r="AE7" s="14" t="b">
        <f t="shared" ref="AE7:AE70" si="9">IF(AND(D&gt;35,Prk&lt;D*0.3,RJ="S"),("S"),IF(AND(D&gt;35,Prk&lt;D*0.3,RJ="D"),("D"),IF(AND(DD&gt;=90,DD&lt;=270,Trk&gt;DD,D&gt;35,Prk&lt;D*0.3,RJ="I"),("S"),IF(AND(DD&gt;=90,DD&lt;=270,Trk&gt;DD,D&gt;35,Prk&lt;D*0.3,RJ="N"),("D"),IF(AND(DD&gt;=90,DD&lt;=270,Trk&lt;DD,D&gt;35,Prk&lt;D*0.3,RJ="I"),("D"),IF(AND(DD&gt;=90,DD&lt;=270,Trk&lt;DD,D&gt;35,Prk&lt;D*0.3,RJ="N"),("S"),IF(AND(DD&lt;90,Trk&gt;DD,Trk&lt;180,D&gt;35,Prk&lt;D*0.3,RJ="I"),("S"),IF(AND(DD&lt;90,Trk&gt;DD,Trk&lt;180,D&gt;35,Prk&lt;D*0.3,RJ="N"),("D"),IF(AND(DD&lt;90,Trk&lt;DD,D&gt;35,Prk&lt;D*0.3,RJ="I"),("D"),IF(AND(DD&lt;90,Trk&lt;DD,D&gt;35,Prk&lt;D*0.3,RJ="N"),("S"),IF(AND(DD&lt;90,Trk&gt;270,D&gt;35,Prk&lt;D*0.3,RJ="I"),("D"),IF(AND(DD&lt;90,Trk&gt;270,D&gt;35,Prk&lt;D*0.3,RJ="N"),("S"),IF(AND(DD&gt;270,Trk&lt;90,D&gt;35,Prk&lt;D*0.3,RJ="N"),("D"),IF(AND(DD&gt;270,Trk&lt;90,D&gt;35,Prk&lt;D*0.3,RJ="I"),("S"),IF(AND(DD&gt;270,Trk&lt;DD,Trk&gt;180,D&gt;35,Prk&lt;D*0.3,RJ="I"),("D"),IF(AND(DD&gt;270,Trk&lt;DD,Trk&gt;180,D&gt;35,Prk&lt;D*0.3,RJ="N"),("S"),IF(AND(DD&gt;270,Trk&gt;DD,D&gt;35,Prk&lt;D*0.3,RJ="I"),("S"),IF(AND(DD&gt;270,Trk&gt;DD,D&gt;35,Prk&lt;D*0.3,RJ="N"),("D")))))))))))))))))))</f>
        <v>0</v>
      </c>
      <c r="AF7" s="26" t="str">
        <f>IF(E7=S7,"OK","NÃO")</f>
        <v>NÃO</v>
      </c>
      <c r="AG7" s="25" t="str">
        <f t="shared" ref="AG7:AG70" si="10">IF(AND(D&lt;=35,RJ="I"),("I"),IF(AND(D&lt;=35,RJ="N"),("N"),IF(AND(DD&gt;=90,DD&lt;=270,Te&gt;DD,D&lt;=35,RJ="S"),("I"),IF(AND(DD&gt;=90,DD&lt;=270,Te&gt;DD,D&lt;=35,RJ="D"),("N"),IF(AND(DD&gt;=90,DD&lt;=270,Te&lt;DD,D&lt;=35,RJ="S"),("N"),IF(AND(DD&gt;=90,DD&lt;=270,Te&lt;DD,D&lt;=35,RJ="D"),("I"),IF(AND(DD&lt;90,Te&lt;180,Te&gt;DD,D&lt;=35,RJ="D"),("N"),IF(AND(DD&lt;90,Te&lt;180,Te&gt;DD,D&lt;=35,RJ="S"),("I"),IF(AND(DD&lt;90,Te&lt;DD,D&lt;=35,RJ="S"),("N"),IF(AND(DD&lt;90,Te&lt;DD,D&lt;=35,RJ="D"),("I"),IF(AND(DD&lt;90,Te&gt;270,D&lt;=35,RJ="S"),("N"),IF(AND(DD&lt;90,Te&gt;270,D&lt;=35,RJ="D"),("I"),IF(AND(DD&gt;270,Te&lt;90,D&lt;=35,RJ="D"),("N"),IF(AND(DD&gt;270,Te&lt;90,D&lt;=35,RJ="S"),("I"),IF(AND(DD&gt;270,Te&gt;DD,D&lt;=35,RJ="D"),("N"),IF(AND(DD&gt;270,Te&gt;DD,D&lt;=35,RJ="S"),("I"),IF(AND(DD&gt;270,Te&lt;DD,Te&gt;180,D&lt;=35,RJ="D"),("I"),IF(AND(DD&gt;270,Te&lt;DD,Te&gt;180,D&lt;=35,RJ="S"),("N")))))))))))))))))))</f>
        <v>I</v>
      </c>
      <c r="AH7" s="14" t="str">
        <f t="shared" ref="AH7:AH70" si="11">IF(AND(Pt&gt;=D*0.3,RJ="I"),("I"),IF(AND(Pt&gt;=D*0.3,RJ="N"),("N"),IF(AND(DD&gt;=90,DD&lt;=270,Te&gt;DD,Pt&gt;=D*0.3,RJ="S"),("I"),IF(AND(DD&gt;=90,DD&lt;=270,Te&gt;DD,Pt&gt;=D*0.3,RJ="D"),("N"),IF(AND(DD&gt;=90,DD&lt;=270,Te&lt;DD,Pt&gt;=D*0.3,RJ="S"),("N"),IF(AND(DD&gt;=90,DD&lt;=270,Te&lt;DD,Pt&gt;=D*0.3,RJ="D"),("I"),IF(AND(DD&lt;90,Te&lt;180,Te&gt;DD,Pt&gt;=D*0.3,RJ="D"),("N"),IF(AND(DD&lt;90,Te&lt;180,Te&gt;DD,Pt&gt;=D*0.3,RJ="S"),("I"),IF(AND(DD&lt;90,Te&lt;DD,Pt&gt;=D*0.3,RJ="D"),("I"),IF(AND(DD&lt;90,Te&lt;DD,Pt&gt;=D*0.3,RJ="S"),("N"),IF(AND(DD&lt;90,Te&gt;270,Pt&gt;=D*0.3,RJ="D"),("I"),IF(AND(DD&lt;90,Te&gt;270,Pt&gt;=D*0.3,RJ="S"),("N"),IF(AND(DD&gt;270,Te&lt;90,Pt&gt;=D*0.3,RJ="D"),("N"),IF(AND(DD&gt;270,Te&lt;90,Pt&gt;=D*0.3,RJ="S"),("I"),IF(AND(DD&gt;270,Te&gt;DD,Pt&gt;=D*0.3,RJ="D"),("N"),IF(AND(DD&gt;270,Te&gt;DD,Pt&gt;=D*0.3,RJ="S"),("I"),IF(AND(DD&gt;270,Te&lt;DD,Te&gt;180,Pt&gt;=D*0.3,RJ="D"),("I"),IF(AND(DD&gt;270,Te&lt;DD,Te&gt;180,Pt&gt;=D*0.3,RJ="S"),("N")))))))))))))))))))</f>
        <v>I</v>
      </c>
      <c r="AI7" s="14" t="b">
        <f t="shared" ref="AI7:AI70" si="12">IF(AND(D&gt;35,Pt&lt;D*0.3,RJ="S"),("S"),IF(AND(D&gt;35,Pt&lt;D*0.3,RJ="D"),("D"),IF(AND(DD&gt;=90,DD&lt;=270,Te&gt;DD,D&gt;35,Pt&lt;D*0.3,RJ="I"),("S"),IF(AND(DD&gt;=90,DD&lt;=270,Te&gt;DD,D&gt;35,Pt&lt;D*0.3,RJ="N"),("D"),IF(AND(DD&gt;=90,DD&lt;=270,Te&lt;DD,D&gt;35,Pt&lt;D*0.3,RJ="I"),("D"),IF(AND(DD&gt;=90,DD&lt;=270,Te&lt;DD,D&gt;35,Pt&lt;D*0.3,RJ="N"),("S"),IF(AND(DD&lt;90,Te&gt;DD,Te&lt;180,D&gt;35,Pt&lt;D*0.3,RJ="I"),("S"),IF(AND(DD&lt;90,Te&gt;DD,Te&lt;180,D&gt;35,Pt&lt;D*0.3,RJ="N"),("D"),IF(AND(DD&lt;90,Te&lt;DD,D&gt;35,Pt&lt;D*0.3,RJ="I"),("D"),IF(AND(DD&lt;90,Te&lt;DD,D&gt;35,Pt&lt;D*0.3,RJ="N"),("S"),IF(AND(DD&lt;90,Te&gt;270,D&gt;35,Pt&lt;D*0.3,RJ="I"),("D"),IF(AND(DD&lt;90,Te&gt;270,D&gt;35,Pt&lt;D*0.3,RJ="N"),("S"),IF(AND(DD&gt;270,Te&lt;90,D&gt;35,Pt&lt;D*0.3,RJ="N"),("D"),IF(AND(DD&gt;270,Te&lt;90,D&gt;35,Pt&lt;D*0.3,RJ="I"),("S"),IF(AND(DD&gt;270,Te&lt;DD,Te&gt;180,D&gt;35,Pt&lt;D*0.3,RJ="I"),("D"),IF(AND(DD&gt;270,Te&lt;DD,Te&gt;180,D&gt;35,Pt&lt;D*0.3,RJ="N"),("S"),IF(AND(DD&gt;270,Te&gt;DD,D&gt;35,Pt&lt;D*0.3,RJ="I"),("S"),IF(AND(DD&gt;270,Te&gt;DD,D&gt;35,Pt&lt;D*0.3,RJ="N"),("D")))))))))))))))))))</f>
        <v>0</v>
      </c>
      <c r="AJ7" s="26" t="str">
        <f t="shared" ref="AJ7:AJ70" si="13">IF(J7=Y7,"OK","NÃO")</f>
        <v>NÃO</v>
      </c>
      <c r="AK7" s="14">
        <f t="shared" ref="AK7:AK70" si="14">SIN(Pg*PI()/180)</f>
        <v>0</v>
      </c>
      <c r="AL7" s="14">
        <f t="shared" ref="AL7:AL70" si="15">SIN(D*PI()/180)</f>
        <v>1.7452406437283512E-2</v>
      </c>
      <c r="AM7" s="24">
        <f>DEGREES(ASIN((AK7/AL7)))</f>
        <v>0</v>
      </c>
      <c r="AN7" s="14">
        <f t="shared" ref="AN7:AN70" si="16">SIN(Pt*PI()/180)</f>
        <v>1.7449749160682683E-2</v>
      </c>
      <c r="AO7" s="14">
        <f t="shared" ref="AO7:AO70" si="17">SIN(D*PI()/180)</f>
        <v>1.7452406437283512E-2</v>
      </c>
      <c r="AP7" s="78">
        <f>DEGREES(ASIN((AN7/AO7)))</f>
        <v>89.000152273922495</v>
      </c>
      <c r="AQ7" s="179"/>
      <c r="AR7" s="180"/>
      <c r="AS7" s="180"/>
      <c r="AT7" s="33">
        <f t="shared" ref="AT7:AT70" si="18">COS(T*PI()/180)*COS(Pg*PI()/180)</f>
        <v>1</v>
      </c>
      <c r="AU7" s="33">
        <f t="shared" ref="AU7:AU70" si="19">SIN(T*PI()/180)*COS(Pg*PI()/180)</f>
        <v>0</v>
      </c>
      <c r="AV7" s="33">
        <f t="shared" ref="AV7:AV70" si="20">SIN(Pg*PI()/180)</f>
        <v>0</v>
      </c>
      <c r="AW7" s="34">
        <f t="shared" ref="AW7:AW70" si="21" xml:space="preserve"> -COS(DD*PI()/180)*SIN(D*PI()/180)</f>
        <v>-1.7449748351250485E-2</v>
      </c>
      <c r="AX7" s="34">
        <f t="shared" ref="AX7:AX70" si="22">-SIN(DD*PI()/180)*SIN(D*PI()/180)</f>
        <v>-3.0458649045213493E-4</v>
      </c>
      <c r="AY7" s="34">
        <f t="shared" ref="AY7:AY70" si="23">COS(D*PI()/180)</f>
        <v>0.99984769515639127</v>
      </c>
      <c r="AZ7" s="34">
        <f>SUM(xp*xe+yp*ye+zp*ze)</f>
        <v>-1.7449748351250485E-2</v>
      </c>
      <c r="BA7" s="34">
        <f>SQRT(SUM(POWER(xp,2)+POWER(yp,2)+POWER(zp,2)))</f>
        <v>1</v>
      </c>
      <c r="BB7" s="34">
        <f>SQRT(SUM(POWER(xe,2)+POWER(ye,2)+POWER(ze,2)))</f>
        <v>1</v>
      </c>
      <c r="BC7" s="34">
        <f>AZ7/BA7*BB7</f>
        <v>-1.7449748351250485E-2</v>
      </c>
      <c r="BD7" s="31">
        <f>DEGREES(ASIN(BC7))</f>
        <v>-0.99984767969313781</v>
      </c>
      <c r="BE7" s="11"/>
      <c r="BF7" s="11"/>
      <c r="BG7" s="11"/>
      <c r="BH7" s="11"/>
      <c r="BI7" s="11"/>
      <c r="BJ7" s="11"/>
      <c r="BK7" s="11"/>
    </row>
    <row r="8" spans="2:63" ht="22.5" customHeight="1" thickBot="1">
      <c r="B8" s="141">
        <v>2</v>
      </c>
      <c r="C8" s="50">
        <v>1</v>
      </c>
      <c r="D8" s="50">
        <v>1</v>
      </c>
      <c r="E8" s="133" t="s">
        <v>7</v>
      </c>
      <c r="F8" s="143"/>
      <c r="G8" s="51">
        <v>0</v>
      </c>
      <c r="H8" s="51">
        <v>0</v>
      </c>
      <c r="I8" s="47">
        <f t="shared" ref="I8:I71" si="24">ABS(BD8)</f>
        <v>0.99984767969313781</v>
      </c>
      <c r="J8" s="49">
        <f t="shared" ref="J8:J71" si="25">AM8</f>
        <v>0</v>
      </c>
      <c r="K8" s="118" t="str">
        <f t="shared" ref="K8:K71" si="26">IF(ISTEXT(Y8),(Y8),IF(ISTEXT(Z8),(Z8),IF(ISTEXT(AA8),(AA8))))</f>
        <v>I</v>
      </c>
      <c r="L8" s="123"/>
      <c r="M8" s="10">
        <v>0</v>
      </c>
      <c r="N8" s="135" t="s">
        <v>34</v>
      </c>
      <c r="O8" s="8">
        <f t="shared" si="0"/>
        <v>0</v>
      </c>
      <c r="P8" s="8">
        <f t="shared" si="1"/>
        <v>91</v>
      </c>
      <c r="Q8" s="40">
        <f t="shared" si="2"/>
        <v>91</v>
      </c>
      <c r="R8" s="41">
        <f t="shared" ref="R8:R71" si="27">ATAN(TAN(D*PI()/180)*SIN(AzC*PI()/180))*180/PI()</f>
        <v>0</v>
      </c>
      <c r="S8" s="127" t="str">
        <f t="shared" ref="S8:S71" si="28">IF(ISTEXT(AC8),(AC8),IF(ISTEXT(AD8),(AD8),IF(ISTEXT(AE8),(AE8))))</f>
        <v>N</v>
      </c>
      <c r="T8" s="131"/>
      <c r="U8" s="114">
        <v>0</v>
      </c>
      <c r="V8" s="74">
        <f t="shared" si="3"/>
        <v>0.99984772607724903</v>
      </c>
      <c r="W8" s="79">
        <f t="shared" ref="W8:W71" si="29">AP8</f>
        <v>89.000152273922495</v>
      </c>
      <c r="X8" s="71" t="str">
        <f t="shared" ref="X8:X71" si="30">IF(ISTEXT(AG8),(AG8),IF(ISTEXT(AH8),(AH8),IF(ISTEXT(AI8),(AI8))))</f>
        <v>I</v>
      </c>
      <c r="Y8" s="9" t="str">
        <f t="shared" si="4"/>
        <v>I</v>
      </c>
      <c r="Z8" s="9" t="b">
        <f t="shared" si="5"/>
        <v>0</v>
      </c>
      <c r="AA8" s="9" t="b">
        <f t="shared" si="6"/>
        <v>0</v>
      </c>
      <c r="AB8" s="14" t="str">
        <f t="shared" ref="AB8:AB71" si="31">IF(E8=K8,"OK","NÃO")</f>
        <v>NÃO</v>
      </c>
      <c r="AC8" s="25" t="str">
        <f t="shared" si="7"/>
        <v>N</v>
      </c>
      <c r="AD8" s="14" t="b">
        <f t="shared" si="8"/>
        <v>0</v>
      </c>
      <c r="AE8" s="14" t="b">
        <f t="shared" si="9"/>
        <v>0</v>
      </c>
      <c r="AF8" s="26" t="str">
        <f t="shared" ref="AF8:AF71" si="32">IF(E8=S8,"OK","NÃO")</f>
        <v>NÃO</v>
      </c>
      <c r="AG8" s="25" t="str">
        <f t="shared" si="10"/>
        <v>I</v>
      </c>
      <c r="AH8" s="14" t="str">
        <f t="shared" si="11"/>
        <v>I</v>
      </c>
      <c r="AI8" s="14" t="b">
        <f t="shared" si="12"/>
        <v>0</v>
      </c>
      <c r="AJ8" s="26" t="str">
        <f t="shared" si="13"/>
        <v>NÃO</v>
      </c>
      <c r="AK8" s="14">
        <f t="shared" si="14"/>
        <v>0</v>
      </c>
      <c r="AL8" s="14">
        <f t="shared" si="15"/>
        <v>1.7452406437283512E-2</v>
      </c>
      <c r="AM8" s="24">
        <f t="shared" ref="AM8:AM71" si="33">DEGREES(ASIN((AK8/AL8)))</f>
        <v>0</v>
      </c>
      <c r="AN8" s="14">
        <f t="shared" si="16"/>
        <v>1.7449749160682683E-2</v>
      </c>
      <c r="AO8" s="14">
        <f t="shared" si="17"/>
        <v>1.7452406437283512E-2</v>
      </c>
      <c r="AP8" s="78">
        <f t="shared" ref="AP8:AP71" si="34">DEGREES(ASIN((AN8/AO8)))</f>
        <v>89.000152273922495</v>
      </c>
      <c r="AQ8" s="88"/>
      <c r="AR8" s="89"/>
      <c r="AS8" s="89"/>
      <c r="AT8" s="33">
        <f t="shared" si="18"/>
        <v>1</v>
      </c>
      <c r="AU8" s="33">
        <f t="shared" si="19"/>
        <v>0</v>
      </c>
      <c r="AV8" s="33">
        <f t="shared" si="20"/>
        <v>0</v>
      </c>
      <c r="AW8" s="34">
        <f t="shared" si="21"/>
        <v>-1.7449748351250485E-2</v>
      </c>
      <c r="AX8" s="34">
        <f t="shared" si="22"/>
        <v>-3.0458649045213493E-4</v>
      </c>
      <c r="AY8" s="34">
        <f t="shared" si="23"/>
        <v>0.99984769515639127</v>
      </c>
      <c r="AZ8" s="34">
        <f t="shared" ref="AZ8:AZ38" si="35">SUM(xp*xe+yp*ye+zp*ze)</f>
        <v>-1.7449748351250485E-2</v>
      </c>
      <c r="BA8" s="34">
        <f t="shared" ref="BA8:BA71" si="36">SQRT(SUM(POWER(xp,2)+POWER(yp,2)+POWER(zp,2)))</f>
        <v>1</v>
      </c>
      <c r="BB8" s="34">
        <f t="shared" ref="BB8:BB71" si="37">SQRT(SUM(POWER(xe,2)+POWER(ye,2)+POWER(ze,2)))</f>
        <v>1</v>
      </c>
      <c r="BC8" s="34">
        <f t="shared" ref="BC8:BC71" si="38">AZ8/BA8*BB8</f>
        <v>-1.7449748351250485E-2</v>
      </c>
      <c r="BD8" s="31">
        <f t="shared" ref="BD8:BD71" si="39">DEGREES(ASIN(BC8))</f>
        <v>-0.99984767969313781</v>
      </c>
      <c r="BE8" s="11"/>
      <c r="BF8" s="11"/>
      <c r="BG8" s="11"/>
      <c r="BH8" s="11"/>
      <c r="BI8" s="11"/>
      <c r="BJ8" s="11"/>
      <c r="BK8" s="11"/>
    </row>
    <row r="9" spans="2:63" ht="22.5" customHeight="1" thickBot="1">
      <c r="B9" s="141">
        <v>3</v>
      </c>
      <c r="C9" s="50">
        <v>1</v>
      </c>
      <c r="D9" s="50">
        <v>1</v>
      </c>
      <c r="E9" s="133" t="s">
        <v>7</v>
      </c>
      <c r="F9" s="143"/>
      <c r="G9" s="51">
        <v>0</v>
      </c>
      <c r="H9" s="51">
        <v>0</v>
      </c>
      <c r="I9" s="47">
        <f t="shared" si="24"/>
        <v>0.99984767969313781</v>
      </c>
      <c r="J9" s="49">
        <f t="shared" si="25"/>
        <v>0</v>
      </c>
      <c r="K9" s="118" t="str">
        <f t="shared" si="26"/>
        <v>I</v>
      </c>
      <c r="L9" s="123"/>
      <c r="M9" s="10">
        <v>0</v>
      </c>
      <c r="N9" s="135" t="s">
        <v>34</v>
      </c>
      <c r="O9" s="8">
        <f t="shared" si="0"/>
        <v>0</v>
      </c>
      <c r="P9" s="8">
        <f t="shared" si="1"/>
        <v>91</v>
      </c>
      <c r="Q9" s="40">
        <f t="shared" si="2"/>
        <v>91</v>
      </c>
      <c r="R9" s="41">
        <f t="shared" si="27"/>
        <v>0</v>
      </c>
      <c r="S9" s="127" t="str">
        <f t="shared" si="28"/>
        <v>N</v>
      </c>
      <c r="T9" s="131"/>
      <c r="U9" s="114">
        <v>0</v>
      </c>
      <c r="V9" s="74">
        <f t="shared" si="3"/>
        <v>0.99984772607724903</v>
      </c>
      <c r="W9" s="79">
        <f t="shared" si="29"/>
        <v>89.000152273922495</v>
      </c>
      <c r="X9" s="71" t="str">
        <f t="shared" si="30"/>
        <v>I</v>
      </c>
      <c r="Y9" s="9" t="str">
        <f t="shared" si="4"/>
        <v>I</v>
      </c>
      <c r="Z9" s="9" t="b">
        <f t="shared" si="5"/>
        <v>0</v>
      </c>
      <c r="AA9" s="9" t="b">
        <f t="shared" si="6"/>
        <v>0</v>
      </c>
      <c r="AB9" s="14" t="str">
        <f t="shared" si="31"/>
        <v>NÃO</v>
      </c>
      <c r="AC9" s="25" t="str">
        <f t="shared" si="7"/>
        <v>N</v>
      </c>
      <c r="AD9" s="14" t="b">
        <f t="shared" si="8"/>
        <v>0</v>
      </c>
      <c r="AE9" s="14" t="b">
        <f t="shared" si="9"/>
        <v>0</v>
      </c>
      <c r="AF9" s="26" t="str">
        <f t="shared" si="32"/>
        <v>NÃO</v>
      </c>
      <c r="AG9" s="25" t="str">
        <f t="shared" si="10"/>
        <v>I</v>
      </c>
      <c r="AH9" s="14" t="str">
        <f t="shared" si="11"/>
        <v>I</v>
      </c>
      <c r="AI9" s="14" t="b">
        <f t="shared" si="12"/>
        <v>0</v>
      </c>
      <c r="AJ9" s="26" t="str">
        <f t="shared" si="13"/>
        <v>NÃO</v>
      </c>
      <c r="AK9" s="14">
        <f t="shared" si="14"/>
        <v>0</v>
      </c>
      <c r="AL9" s="14">
        <f t="shared" si="15"/>
        <v>1.7452406437283512E-2</v>
      </c>
      <c r="AM9" s="24">
        <f t="shared" si="33"/>
        <v>0</v>
      </c>
      <c r="AN9" s="14">
        <f t="shared" si="16"/>
        <v>1.7449749160682683E-2</v>
      </c>
      <c r="AO9" s="14">
        <f t="shared" si="17"/>
        <v>1.7452406437283512E-2</v>
      </c>
      <c r="AP9" s="78">
        <f t="shared" si="34"/>
        <v>89.000152273922495</v>
      </c>
      <c r="AQ9" s="88"/>
      <c r="AR9" s="89"/>
      <c r="AS9" s="89"/>
      <c r="AT9" s="33">
        <f t="shared" si="18"/>
        <v>1</v>
      </c>
      <c r="AU9" s="33">
        <f t="shared" si="19"/>
        <v>0</v>
      </c>
      <c r="AV9" s="33">
        <f t="shared" si="20"/>
        <v>0</v>
      </c>
      <c r="AW9" s="34">
        <f t="shared" si="21"/>
        <v>-1.7449748351250485E-2</v>
      </c>
      <c r="AX9" s="34">
        <f t="shared" si="22"/>
        <v>-3.0458649045213493E-4</v>
      </c>
      <c r="AY9" s="34">
        <f t="shared" si="23"/>
        <v>0.99984769515639127</v>
      </c>
      <c r="AZ9" s="34">
        <f t="shared" si="35"/>
        <v>-1.7449748351250485E-2</v>
      </c>
      <c r="BA9" s="34">
        <f t="shared" si="36"/>
        <v>1</v>
      </c>
      <c r="BB9" s="34">
        <f t="shared" si="37"/>
        <v>1</v>
      </c>
      <c r="BC9" s="34">
        <f t="shared" si="38"/>
        <v>-1.7449748351250485E-2</v>
      </c>
      <c r="BD9" s="31">
        <f t="shared" si="39"/>
        <v>-0.99984767969313781</v>
      </c>
      <c r="BE9" s="11"/>
      <c r="BF9" s="11"/>
      <c r="BG9" s="11"/>
      <c r="BH9" s="11"/>
      <c r="BI9" s="11"/>
      <c r="BJ9" s="11"/>
      <c r="BK9" s="11"/>
    </row>
    <row r="10" spans="2:63" ht="18.75" customHeight="1" thickBot="1">
      <c r="B10" s="141">
        <v>4</v>
      </c>
      <c r="C10" s="50">
        <v>1</v>
      </c>
      <c r="D10" s="50">
        <v>1</v>
      </c>
      <c r="E10" s="133" t="s">
        <v>7</v>
      </c>
      <c r="F10" s="143"/>
      <c r="G10" s="51">
        <v>0</v>
      </c>
      <c r="H10" s="51">
        <v>0</v>
      </c>
      <c r="I10" s="47">
        <f t="shared" si="24"/>
        <v>0.99984767969313781</v>
      </c>
      <c r="J10" s="49">
        <f t="shared" si="25"/>
        <v>0</v>
      </c>
      <c r="K10" s="118" t="str">
        <f t="shared" si="26"/>
        <v>I</v>
      </c>
      <c r="L10" s="123"/>
      <c r="M10" s="10">
        <v>0</v>
      </c>
      <c r="N10" s="135" t="s">
        <v>34</v>
      </c>
      <c r="O10" s="8">
        <f t="shared" si="0"/>
        <v>0</v>
      </c>
      <c r="P10" s="8">
        <f t="shared" si="1"/>
        <v>91</v>
      </c>
      <c r="Q10" s="40">
        <f t="shared" si="2"/>
        <v>91</v>
      </c>
      <c r="R10" s="41">
        <f t="shared" si="27"/>
        <v>0</v>
      </c>
      <c r="S10" s="127" t="str">
        <f t="shared" si="28"/>
        <v>N</v>
      </c>
      <c r="T10" s="131"/>
      <c r="U10" s="114">
        <v>0</v>
      </c>
      <c r="V10" s="74">
        <f t="shared" si="3"/>
        <v>0.99984772607724903</v>
      </c>
      <c r="W10" s="79">
        <f t="shared" si="29"/>
        <v>89.000152273922495</v>
      </c>
      <c r="X10" s="71" t="str">
        <f t="shared" si="30"/>
        <v>I</v>
      </c>
      <c r="Y10" s="9" t="str">
        <f t="shared" si="4"/>
        <v>I</v>
      </c>
      <c r="Z10" s="9" t="b">
        <f t="shared" si="5"/>
        <v>0</v>
      </c>
      <c r="AA10" s="9" t="b">
        <f t="shared" si="6"/>
        <v>0</v>
      </c>
      <c r="AB10" s="14" t="str">
        <f t="shared" si="31"/>
        <v>NÃO</v>
      </c>
      <c r="AC10" s="25" t="str">
        <f t="shared" si="7"/>
        <v>N</v>
      </c>
      <c r="AD10" s="14" t="b">
        <f t="shared" si="8"/>
        <v>0</v>
      </c>
      <c r="AE10" s="14" t="b">
        <f t="shared" si="9"/>
        <v>0</v>
      </c>
      <c r="AF10" s="26" t="str">
        <f t="shared" si="32"/>
        <v>NÃO</v>
      </c>
      <c r="AG10" s="25" t="str">
        <f t="shared" si="10"/>
        <v>I</v>
      </c>
      <c r="AH10" s="14" t="str">
        <f t="shared" si="11"/>
        <v>I</v>
      </c>
      <c r="AI10" s="14" t="b">
        <f t="shared" si="12"/>
        <v>0</v>
      </c>
      <c r="AJ10" s="26" t="str">
        <f t="shared" si="13"/>
        <v>NÃO</v>
      </c>
      <c r="AK10" s="14">
        <f t="shared" si="14"/>
        <v>0</v>
      </c>
      <c r="AL10" s="14">
        <f t="shared" si="15"/>
        <v>1.7452406437283512E-2</v>
      </c>
      <c r="AM10" s="24">
        <f t="shared" si="33"/>
        <v>0</v>
      </c>
      <c r="AN10" s="14">
        <f t="shared" si="16"/>
        <v>1.7449749160682683E-2</v>
      </c>
      <c r="AO10" s="14">
        <f t="shared" si="17"/>
        <v>1.7452406437283512E-2</v>
      </c>
      <c r="AP10" s="78">
        <f t="shared" si="34"/>
        <v>89.000152273922495</v>
      </c>
      <c r="AQ10" s="177"/>
      <c r="AR10" s="178"/>
      <c r="AS10" s="178"/>
      <c r="AT10" s="33">
        <f t="shared" si="18"/>
        <v>1</v>
      </c>
      <c r="AU10" s="33">
        <f t="shared" si="19"/>
        <v>0</v>
      </c>
      <c r="AV10" s="33">
        <f t="shared" si="20"/>
        <v>0</v>
      </c>
      <c r="AW10" s="34">
        <f t="shared" si="21"/>
        <v>-1.7449748351250485E-2</v>
      </c>
      <c r="AX10" s="34">
        <f t="shared" si="22"/>
        <v>-3.0458649045213493E-4</v>
      </c>
      <c r="AY10" s="34">
        <f t="shared" si="23"/>
        <v>0.99984769515639127</v>
      </c>
      <c r="AZ10" s="34">
        <f t="shared" si="35"/>
        <v>-1.7449748351250485E-2</v>
      </c>
      <c r="BA10" s="34">
        <f t="shared" si="36"/>
        <v>1</v>
      </c>
      <c r="BB10" s="34">
        <f t="shared" si="37"/>
        <v>1</v>
      </c>
      <c r="BC10" s="34">
        <f t="shared" si="38"/>
        <v>-1.7449748351250485E-2</v>
      </c>
      <c r="BD10" s="31">
        <f t="shared" si="39"/>
        <v>-0.99984767969313781</v>
      </c>
      <c r="BE10" s="11"/>
      <c r="BF10" s="11"/>
      <c r="BG10" s="11"/>
      <c r="BH10" s="11"/>
      <c r="BI10" s="11"/>
      <c r="BJ10" s="11"/>
      <c r="BK10" s="11"/>
    </row>
    <row r="11" spans="2:63" ht="18.75" thickBot="1">
      <c r="B11" s="141">
        <v>5</v>
      </c>
      <c r="C11" s="50">
        <v>1</v>
      </c>
      <c r="D11" s="50">
        <v>1</v>
      </c>
      <c r="E11" s="133" t="s">
        <v>7</v>
      </c>
      <c r="F11" s="143"/>
      <c r="G11" s="51">
        <v>0</v>
      </c>
      <c r="H11" s="51">
        <v>0</v>
      </c>
      <c r="I11" s="47">
        <f t="shared" si="24"/>
        <v>0.99984767969313781</v>
      </c>
      <c r="J11" s="49">
        <f t="shared" si="25"/>
        <v>0</v>
      </c>
      <c r="K11" s="118" t="str">
        <f t="shared" si="26"/>
        <v>I</v>
      </c>
      <c r="L11" s="123"/>
      <c r="M11" s="10">
        <v>0</v>
      </c>
      <c r="N11" s="135" t="s">
        <v>34</v>
      </c>
      <c r="O11" s="8">
        <f t="shared" si="0"/>
        <v>0</v>
      </c>
      <c r="P11" s="8">
        <f t="shared" si="1"/>
        <v>91</v>
      </c>
      <c r="Q11" s="40">
        <f t="shared" si="2"/>
        <v>91</v>
      </c>
      <c r="R11" s="41">
        <f t="shared" si="27"/>
        <v>0</v>
      </c>
      <c r="S11" s="127" t="str">
        <f t="shared" si="28"/>
        <v>N</v>
      </c>
      <c r="T11" s="131"/>
      <c r="U11" s="114">
        <v>0</v>
      </c>
      <c r="V11" s="74">
        <f t="shared" si="3"/>
        <v>0.99984772607724903</v>
      </c>
      <c r="W11" s="79">
        <f t="shared" si="29"/>
        <v>89.000152273922495</v>
      </c>
      <c r="X11" s="71" t="str">
        <f t="shared" si="30"/>
        <v>I</v>
      </c>
      <c r="Y11" s="9" t="str">
        <f t="shared" si="4"/>
        <v>I</v>
      </c>
      <c r="Z11" s="9" t="b">
        <f t="shared" si="5"/>
        <v>0</v>
      </c>
      <c r="AA11" s="9" t="b">
        <f t="shared" si="6"/>
        <v>0</v>
      </c>
      <c r="AB11" s="14" t="str">
        <f t="shared" si="31"/>
        <v>NÃO</v>
      </c>
      <c r="AC11" s="25" t="str">
        <f t="shared" si="7"/>
        <v>N</v>
      </c>
      <c r="AD11" s="14" t="b">
        <f t="shared" si="8"/>
        <v>0</v>
      </c>
      <c r="AE11" s="14" t="b">
        <f t="shared" si="9"/>
        <v>0</v>
      </c>
      <c r="AF11" s="26" t="str">
        <f t="shared" si="32"/>
        <v>NÃO</v>
      </c>
      <c r="AG11" s="25" t="str">
        <f t="shared" si="10"/>
        <v>I</v>
      </c>
      <c r="AH11" s="14" t="str">
        <f t="shared" si="11"/>
        <v>I</v>
      </c>
      <c r="AI11" s="14" t="b">
        <f t="shared" si="12"/>
        <v>0</v>
      </c>
      <c r="AJ11" s="26" t="str">
        <f t="shared" si="13"/>
        <v>NÃO</v>
      </c>
      <c r="AK11" s="14">
        <f t="shared" si="14"/>
        <v>0</v>
      </c>
      <c r="AL11" s="14">
        <f t="shared" si="15"/>
        <v>1.7452406437283512E-2</v>
      </c>
      <c r="AM11" s="24">
        <f t="shared" si="33"/>
        <v>0</v>
      </c>
      <c r="AN11" s="14">
        <f t="shared" si="16"/>
        <v>1.7449749160682683E-2</v>
      </c>
      <c r="AO11" s="14">
        <f t="shared" si="17"/>
        <v>1.7452406437283512E-2</v>
      </c>
      <c r="AP11" s="78">
        <f t="shared" si="34"/>
        <v>89.000152273922495</v>
      </c>
      <c r="AQ11" s="11"/>
      <c r="AR11" s="11"/>
      <c r="AS11" s="11"/>
      <c r="AT11" s="33">
        <f t="shared" si="18"/>
        <v>1</v>
      </c>
      <c r="AU11" s="33">
        <f t="shared" si="19"/>
        <v>0</v>
      </c>
      <c r="AV11" s="33">
        <f t="shared" si="20"/>
        <v>0</v>
      </c>
      <c r="AW11" s="34">
        <f t="shared" si="21"/>
        <v>-1.7449748351250485E-2</v>
      </c>
      <c r="AX11" s="34">
        <f t="shared" si="22"/>
        <v>-3.0458649045213493E-4</v>
      </c>
      <c r="AY11" s="34">
        <f t="shared" si="23"/>
        <v>0.99984769515639127</v>
      </c>
      <c r="AZ11" s="34">
        <f t="shared" si="35"/>
        <v>-1.7449748351250485E-2</v>
      </c>
      <c r="BA11" s="34">
        <f t="shared" si="36"/>
        <v>1</v>
      </c>
      <c r="BB11" s="34">
        <f t="shared" si="37"/>
        <v>1</v>
      </c>
      <c r="BC11" s="34">
        <f t="shared" si="38"/>
        <v>-1.7449748351250485E-2</v>
      </c>
      <c r="BD11" s="31">
        <f t="shared" si="39"/>
        <v>-0.99984767969313781</v>
      </c>
      <c r="BE11" s="11"/>
      <c r="BF11" s="11"/>
      <c r="BG11" s="11"/>
      <c r="BH11" s="11"/>
      <c r="BI11" s="11"/>
      <c r="BJ11" s="11"/>
      <c r="BK11" s="11"/>
    </row>
    <row r="12" spans="2:63" ht="18.75" thickBot="1">
      <c r="B12" s="141">
        <v>6</v>
      </c>
      <c r="C12" s="50">
        <v>1</v>
      </c>
      <c r="D12" s="50">
        <v>1</v>
      </c>
      <c r="E12" s="133" t="s">
        <v>7</v>
      </c>
      <c r="F12" s="143"/>
      <c r="G12" s="51">
        <v>0</v>
      </c>
      <c r="H12" s="51">
        <v>0</v>
      </c>
      <c r="I12" s="47">
        <f t="shared" si="24"/>
        <v>0.99984767969313781</v>
      </c>
      <c r="J12" s="49">
        <f t="shared" si="25"/>
        <v>0</v>
      </c>
      <c r="K12" s="118" t="str">
        <f t="shared" si="26"/>
        <v>I</v>
      </c>
      <c r="L12" s="123"/>
      <c r="M12" s="10">
        <v>0</v>
      </c>
      <c r="N12" s="135" t="s">
        <v>34</v>
      </c>
      <c r="O12" s="8">
        <f t="shared" si="0"/>
        <v>0</v>
      </c>
      <c r="P12" s="8">
        <f t="shared" si="1"/>
        <v>91</v>
      </c>
      <c r="Q12" s="40">
        <f t="shared" si="2"/>
        <v>91</v>
      </c>
      <c r="R12" s="41">
        <f t="shared" si="27"/>
        <v>0</v>
      </c>
      <c r="S12" s="127" t="str">
        <f t="shared" si="28"/>
        <v>N</v>
      </c>
      <c r="T12" s="131"/>
      <c r="U12" s="114">
        <v>0</v>
      </c>
      <c r="V12" s="74">
        <f t="shared" si="3"/>
        <v>0.99984772607724903</v>
      </c>
      <c r="W12" s="79">
        <f t="shared" si="29"/>
        <v>89.000152273922495</v>
      </c>
      <c r="X12" s="71" t="str">
        <f t="shared" si="30"/>
        <v>I</v>
      </c>
      <c r="Y12" s="9" t="str">
        <f t="shared" si="4"/>
        <v>I</v>
      </c>
      <c r="Z12" s="9" t="b">
        <f t="shared" si="5"/>
        <v>0</v>
      </c>
      <c r="AA12" s="9" t="b">
        <f t="shared" si="6"/>
        <v>0</v>
      </c>
      <c r="AB12" s="14" t="str">
        <f t="shared" si="31"/>
        <v>NÃO</v>
      </c>
      <c r="AC12" s="25" t="str">
        <f t="shared" si="7"/>
        <v>N</v>
      </c>
      <c r="AD12" s="14" t="b">
        <f t="shared" si="8"/>
        <v>0</v>
      </c>
      <c r="AE12" s="14" t="b">
        <f t="shared" si="9"/>
        <v>0</v>
      </c>
      <c r="AF12" s="26" t="str">
        <f t="shared" si="32"/>
        <v>NÃO</v>
      </c>
      <c r="AG12" s="25" t="str">
        <f t="shared" si="10"/>
        <v>I</v>
      </c>
      <c r="AH12" s="14" t="str">
        <f t="shared" si="11"/>
        <v>I</v>
      </c>
      <c r="AI12" s="14" t="b">
        <f t="shared" si="12"/>
        <v>0</v>
      </c>
      <c r="AJ12" s="26" t="str">
        <f t="shared" si="13"/>
        <v>NÃO</v>
      </c>
      <c r="AK12" s="14">
        <f t="shared" si="14"/>
        <v>0</v>
      </c>
      <c r="AL12" s="14">
        <f t="shared" si="15"/>
        <v>1.7452406437283512E-2</v>
      </c>
      <c r="AM12" s="24">
        <f t="shared" si="33"/>
        <v>0</v>
      </c>
      <c r="AN12" s="14">
        <f t="shared" si="16"/>
        <v>1.7449749160682683E-2</v>
      </c>
      <c r="AO12" s="14">
        <f t="shared" si="17"/>
        <v>1.7452406437283512E-2</v>
      </c>
      <c r="AP12" s="78">
        <f t="shared" si="34"/>
        <v>89.000152273922495</v>
      </c>
      <c r="AQ12" s="86"/>
      <c r="AR12" s="108"/>
      <c r="AS12" s="108"/>
      <c r="AT12" s="33">
        <f t="shared" si="18"/>
        <v>1</v>
      </c>
      <c r="AU12" s="33">
        <f t="shared" si="19"/>
        <v>0</v>
      </c>
      <c r="AV12" s="33">
        <f t="shared" si="20"/>
        <v>0</v>
      </c>
      <c r="AW12" s="34">
        <f t="shared" si="21"/>
        <v>-1.7449748351250485E-2</v>
      </c>
      <c r="AX12" s="34">
        <f t="shared" si="22"/>
        <v>-3.0458649045213493E-4</v>
      </c>
      <c r="AY12" s="34">
        <f t="shared" si="23"/>
        <v>0.99984769515639127</v>
      </c>
      <c r="AZ12" s="34">
        <f t="shared" si="35"/>
        <v>-1.7449748351250485E-2</v>
      </c>
      <c r="BA12" s="34">
        <f t="shared" si="36"/>
        <v>1</v>
      </c>
      <c r="BB12" s="34">
        <f t="shared" si="37"/>
        <v>1</v>
      </c>
      <c r="BC12" s="34">
        <f t="shared" si="38"/>
        <v>-1.7449748351250485E-2</v>
      </c>
      <c r="BD12" s="31">
        <f t="shared" si="39"/>
        <v>-0.99984767969313781</v>
      </c>
      <c r="BE12" s="11"/>
      <c r="BF12" s="11"/>
      <c r="BG12" s="11"/>
      <c r="BH12" s="11"/>
      <c r="BI12" s="11"/>
      <c r="BJ12" s="11"/>
      <c r="BK12" s="11"/>
    </row>
    <row r="13" spans="2:63" ht="18.75" thickBot="1">
      <c r="B13" s="141">
        <v>7</v>
      </c>
      <c r="C13" s="50">
        <v>1</v>
      </c>
      <c r="D13" s="50">
        <v>1</v>
      </c>
      <c r="E13" s="133" t="s">
        <v>7</v>
      </c>
      <c r="F13" s="143"/>
      <c r="G13" s="51">
        <v>0</v>
      </c>
      <c r="H13" s="51">
        <v>0</v>
      </c>
      <c r="I13" s="47">
        <f t="shared" si="24"/>
        <v>0.99984767969313781</v>
      </c>
      <c r="J13" s="49">
        <f t="shared" si="25"/>
        <v>0</v>
      </c>
      <c r="K13" s="118" t="str">
        <f t="shared" si="26"/>
        <v>I</v>
      </c>
      <c r="L13" s="123"/>
      <c r="M13" s="10">
        <v>0</v>
      </c>
      <c r="N13" s="135" t="s">
        <v>34</v>
      </c>
      <c r="O13" s="8">
        <f t="shared" si="0"/>
        <v>0</v>
      </c>
      <c r="P13" s="8">
        <f t="shared" si="1"/>
        <v>91</v>
      </c>
      <c r="Q13" s="40">
        <f t="shared" si="2"/>
        <v>91</v>
      </c>
      <c r="R13" s="41">
        <f t="shared" si="27"/>
        <v>0</v>
      </c>
      <c r="S13" s="127" t="str">
        <f t="shared" si="28"/>
        <v>N</v>
      </c>
      <c r="T13" s="131"/>
      <c r="U13" s="114">
        <v>0</v>
      </c>
      <c r="V13" s="74">
        <f t="shared" si="3"/>
        <v>0.99984772607724903</v>
      </c>
      <c r="W13" s="79">
        <f t="shared" si="29"/>
        <v>89.000152273922495</v>
      </c>
      <c r="X13" s="71" t="str">
        <f t="shared" si="30"/>
        <v>I</v>
      </c>
      <c r="Y13" s="9" t="str">
        <f t="shared" si="4"/>
        <v>I</v>
      </c>
      <c r="Z13" s="9" t="b">
        <f t="shared" si="5"/>
        <v>0</v>
      </c>
      <c r="AA13" s="9" t="b">
        <f t="shared" si="6"/>
        <v>0</v>
      </c>
      <c r="AB13" s="14" t="str">
        <f t="shared" si="31"/>
        <v>NÃO</v>
      </c>
      <c r="AC13" s="25" t="str">
        <f t="shared" si="7"/>
        <v>N</v>
      </c>
      <c r="AD13" s="14" t="b">
        <f t="shared" si="8"/>
        <v>0</v>
      </c>
      <c r="AE13" s="14" t="b">
        <f t="shared" si="9"/>
        <v>0</v>
      </c>
      <c r="AF13" s="26" t="str">
        <f t="shared" si="32"/>
        <v>NÃO</v>
      </c>
      <c r="AG13" s="25" t="str">
        <f t="shared" si="10"/>
        <v>I</v>
      </c>
      <c r="AH13" s="14" t="str">
        <f t="shared" si="11"/>
        <v>I</v>
      </c>
      <c r="AI13" s="14" t="b">
        <f t="shared" si="12"/>
        <v>0</v>
      </c>
      <c r="AJ13" s="26" t="str">
        <f t="shared" si="13"/>
        <v>NÃO</v>
      </c>
      <c r="AK13" s="14">
        <f t="shared" si="14"/>
        <v>0</v>
      </c>
      <c r="AL13" s="14">
        <f t="shared" si="15"/>
        <v>1.7452406437283512E-2</v>
      </c>
      <c r="AM13" s="24">
        <f t="shared" si="33"/>
        <v>0</v>
      </c>
      <c r="AN13" s="14">
        <f t="shared" si="16"/>
        <v>1.7449749160682683E-2</v>
      </c>
      <c r="AO13" s="14">
        <f t="shared" si="17"/>
        <v>1.7452406437283512E-2</v>
      </c>
      <c r="AP13" s="78">
        <f t="shared" si="34"/>
        <v>89.000152273922495</v>
      </c>
      <c r="AQ13" s="86"/>
      <c r="AR13" s="103"/>
      <c r="AS13" s="108"/>
      <c r="AT13" s="33">
        <f t="shared" si="18"/>
        <v>1</v>
      </c>
      <c r="AU13" s="33">
        <f t="shared" si="19"/>
        <v>0</v>
      </c>
      <c r="AV13" s="33">
        <f t="shared" si="20"/>
        <v>0</v>
      </c>
      <c r="AW13" s="34">
        <f t="shared" si="21"/>
        <v>-1.7449748351250485E-2</v>
      </c>
      <c r="AX13" s="34">
        <f t="shared" si="22"/>
        <v>-3.0458649045213493E-4</v>
      </c>
      <c r="AY13" s="34">
        <f t="shared" si="23"/>
        <v>0.99984769515639127</v>
      </c>
      <c r="AZ13" s="34">
        <f t="shared" si="35"/>
        <v>-1.7449748351250485E-2</v>
      </c>
      <c r="BA13" s="34">
        <f t="shared" si="36"/>
        <v>1</v>
      </c>
      <c r="BB13" s="34">
        <f t="shared" si="37"/>
        <v>1</v>
      </c>
      <c r="BC13" s="34">
        <f t="shared" si="38"/>
        <v>-1.7449748351250485E-2</v>
      </c>
      <c r="BD13" s="31">
        <f t="shared" si="39"/>
        <v>-0.99984767969313781</v>
      </c>
      <c r="BE13" s="11"/>
      <c r="BF13" s="11"/>
      <c r="BG13" s="11"/>
      <c r="BH13" s="11"/>
      <c r="BI13" s="11"/>
      <c r="BJ13" s="11"/>
      <c r="BK13" s="11"/>
    </row>
    <row r="14" spans="2:63" ht="18.75" thickBot="1">
      <c r="B14" s="141">
        <v>8</v>
      </c>
      <c r="C14" s="50">
        <v>1</v>
      </c>
      <c r="D14" s="50">
        <v>1</v>
      </c>
      <c r="E14" s="133" t="s">
        <v>7</v>
      </c>
      <c r="F14" s="143"/>
      <c r="G14" s="51">
        <v>0</v>
      </c>
      <c r="H14" s="51">
        <v>0</v>
      </c>
      <c r="I14" s="47">
        <f t="shared" si="24"/>
        <v>0.99984767969313781</v>
      </c>
      <c r="J14" s="49">
        <f t="shared" si="25"/>
        <v>0</v>
      </c>
      <c r="K14" s="118" t="str">
        <f t="shared" si="26"/>
        <v>I</v>
      </c>
      <c r="L14" s="123"/>
      <c r="M14" s="10">
        <v>0</v>
      </c>
      <c r="N14" s="135" t="s">
        <v>34</v>
      </c>
      <c r="O14" s="8">
        <f t="shared" si="0"/>
        <v>0</v>
      </c>
      <c r="P14" s="8">
        <f t="shared" si="1"/>
        <v>91</v>
      </c>
      <c r="Q14" s="40">
        <f t="shared" si="2"/>
        <v>91</v>
      </c>
      <c r="R14" s="41">
        <f t="shared" si="27"/>
        <v>0</v>
      </c>
      <c r="S14" s="127" t="str">
        <f t="shared" si="28"/>
        <v>N</v>
      </c>
      <c r="T14" s="131"/>
      <c r="U14" s="114">
        <v>0</v>
      </c>
      <c r="V14" s="74">
        <f t="shared" si="3"/>
        <v>0.99984772607724903</v>
      </c>
      <c r="W14" s="79">
        <f t="shared" si="29"/>
        <v>89.000152273922495</v>
      </c>
      <c r="X14" s="71" t="str">
        <f t="shared" si="30"/>
        <v>I</v>
      </c>
      <c r="Y14" s="9" t="str">
        <f t="shared" si="4"/>
        <v>I</v>
      </c>
      <c r="Z14" s="9" t="b">
        <f t="shared" si="5"/>
        <v>0</v>
      </c>
      <c r="AA14" s="9" t="b">
        <f t="shared" si="6"/>
        <v>0</v>
      </c>
      <c r="AB14" s="14" t="str">
        <f t="shared" si="31"/>
        <v>NÃO</v>
      </c>
      <c r="AC14" s="25" t="str">
        <f t="shared" si="7"/>
        <v>N</v>
      </c>
      <c r="AD14" s="14" t="b">
        <f t="shared" si="8"/>
        <v>0</v>
      </c>
      <c r="AE14" s="14" t="b">
        <f t="shared" si="9"/>
        <v>0</v>
      </c>
      <c r="AF14" s="26" t="str">
        <f t="shared" si="32"/>
        <v>NÃO</v>
      </c>
      <c r="AG14" s="25" t="str">
        <f t="shared" si="10"/>
        <v>I</v>
      </c>
      <c r="AH14" s="14" t="str">
        <f t="shared" si="11"/>
        <v>I</v>
      </c>
      <c r="AI14" s="14" t="b">
        <f t="shared" si="12"/>
        <v>0</v>
      </c>
      <c r="AJ14" s="26" t="str">
        <f t="shared" si="13"/>
        <v>NÃO</v>
      </c>
      <c r="AK14" s="14">
        <f t="shared" si="14"/>
        <v>0</v>
      </c>
      <c r="AL14" s="14">
        <f t="shared" si="15"/>
        <v>1.7452406437283512E-2</v>
      </c>
      <c r="AM14" s="24">
        <f t="shared" si="33"/>
        <v>0</v>
      </c>
      <c r="AN14" s="14">
        <f t="shared" si="16"/>
        <v>1.7449749160682683E-2</v>
      </c>
      <c r="AO14" s="14">
        <f t="shared" si="17"/>
        <v>1.7452406437283512E-2</v>
      </c>
      <c r="AP14" s="78">
        <f t="shared" si="34"/>
        <v>89.000152273922495</v>
      </c>
      <c r="AQ14" s="86"/>
      <c r="AR14" s="104"/>
      <c r="AS14" s="108"/>
      <c r="AT14" s="33">
        <f t="shared" si="18"/>
        <v>1</v>
      </c>
      <c r="AU14" s="33">
        <f t="shared" si="19"/>
        <v>0</v>
      </c>
      <c r="AV14" s="33">
        <f t="shared" si="20"/>
        <v>0</v>
      </c>
      <c r="AW14" s="34">
        <f t="shared" si="21"/>
        <v>-1.7449748351250485E-2</v>
      </c>
      <c r="AX14" s="34">
        <f t="shared" si="22"/>
        <v>-3.0458649045213493E-4</v>
      </c>
      <c r="AY14" s="34">
        <f t="shared" si="23"/>
        <v>0.99984769515639127</v>
      </c>
      <c r="AZ14" s="34">
        <f t="shared" si="35"/>
        <v>-1.7449748351250485E-2</v>
      </c>
      <c r="BA14" s="34">
        <f t="shared" si="36"/>
        <v>1</v>
      </c>
      <c r="BB14" s="34">
        <f t="shared" si="37"/>
        <v>1</v>
      </c>
      <c r="BC14" s="34">
        <f t="shared" si="38"/>
        <v>-1.7449748351250485E-2</v>
      </c>
      <c r="BD14" s="31">
        <f t="shared" si="39"/>
        <v>-0.99984767969313781</v>
      </c>
      <c r="BE14" s="11"/>
      <c r="BF14" s="11"/>
      <c r="BG14" s="11"/>
      <c r="BH14" s="11"/>
      <c r="BI14" s="11"/>
      <c r="BJ14" s="11"/>
      <c r="BK14" s="11"/>
    </row>
    <row r="15" spans="2:63" ht="18.75" thickBot="1">
      <c r="B15" s="141">
        <v>9</v>
      </c>
      <c r="C15" s="50">
        <v>1</v>
      </c>
      <c r="D15" s="50">
        <v>1</v>
      </c>
      <c r="E15" s="133" t="s">
        <v>7</v>
      </c>
      <c r="F15" s="143"/>
      <c r="G15" s="51">
        <v>0</v>
      </c>
      <c r="H15" s="51">
        <v>0</v>
      </c>
      <c r="I15" s="47">
        <f t="shared" si="24"/>
        <v>0.99984767969313781</v>
      </c>
      <c r="J15" s="49">
        <f t="shared" si="25"/>
        <v>0</v>
      </c>
      <c r="K15" s="118" t="str">
        <f t="shared" si="26"/>
        <v>I</v>
      </c>
      <c r="L15" s="123"/>
      <c r="M15" s="10">
        <v>0</v>
      </c>
      <c r="N15" s="135" t="s">
        <v>34</v>
      </c>
      <c r="O15" s="8">
        <f t="shared" si="0"/>
        <v>0</v>
      </c>
      <c r="P15" s="8">
        <f t="shared" si="1"/>
        <v>91</v>
      </c>
      <c r="Q15" s="40">
        <f t="shared" si="2"/>
        <v>91</v>
      </c>
      <c r="R15" s="41">
        <f t="shared" si="27"/>
        <v>0</v>
      </c>
      <c r="S15" s="127" t="str">
        <f t="shared" si="28"/>
        <v>N</v>
      </c>
      <c r="T15" s="131"/>
      <c r="U15" s="114">
        <v>0</v>
      </c>
      <c r="V15" s="74">
        <f t="shared" si="3"/>
        <v>0.99984772607724903</v>
      </c>
      <c r="W15" s="79">
        <f t="shared" si="29"/>
        <v>89.000152273922495</v>
      </c>
      <c r="X15" s="71" t="str">
        <f t="shared" si="30"/>
        <v>I</v>
      </c>
      <c r="Y15" s="9" t="str">
        <f t="shared" si="4"/>
        <v>I</v>
      </c>
      <c r="Z15" s="9" t="b">
        <f t="shared" si="5"/>
        <v>0</v>
      </c>
      <c r="AA15" s="9" t="b">
        <f t="shared" si="6"/>
        <v>0</v>
      </c>
      <c r="AB15" s="14" t="str">
        <f t="shared" si="31"/>
        <v>NÃO</v>
      </c>
      <c r="AC15" s="25" t="str">
        <f t="shared" si="7"/>
        <v>N</v>
      </c>
      <c r="AD15" s="14" t="b">
        <f t="shared" si="8"/>
        <v>0</v>
      </c>
      <c r="AE15" s="14" t="b">
        <f t="shared" si="9"/>
        <v>0</v>
      </c>
      <c r="AF15" s="26" t="str">
        <f t="shared" si="32"/>
        <v>NÃO</v>
      </c>
      <c r="AG15" s="25" t="str">
        <f t="shared" si="10"/>
        <v>I</v>
      </c>
      <c r="AH15" s="14" t="str">
        <f t="shared" si="11"/>
        <v>I</v>
      </c>
      <c r="AI15" s="14" t="b">
        <f t="shared" si="12"/>
        <v>0</v>
      </c>
      <c r="AJ15" s="26" t="str">
        <f t="shared" si="13"/>
        <v>NÃO</v>
      </c>
      <c r="AK15" s="14">
        <f t="shared" si="14"/>
        <v>0</v>
      </c>
      <c r="AL15" s="14">
        <f t="shared" si="15"/>
        <v>1.7452406437283512E-2</v>
      </c>
      <c r="AM15" s="24">
        <f t="shared" si="33"/>
        <v>0</v>
      </c>
      <c r="AN15" s="14">
        <f t="shared" si="16"/>
        <v>1.7449749160682683E-2</v>
      </c>
      <c r="AO15" s="14">
        <f t="shared" si="17"/>
        <v>1.7452406437283512E-2</v>
      </c>
      <c r="AP15" s="78">
        <f t="shared" si="34"/>
        <v>89.000152273922495</v>
      </c>
      <c r="AQ15" s="95"/>
      <c r="AR15" s="105"/>
      <c r="AS15" s="96"/>
      <c r="AT15" s="33">
        <f t="shared" si="18"/>
        <v>1</v>
      </c>
      <c r="AU15" s="33">
        <f t="shared" si="19"/>
        <v>0</v>
      </c>
      <c r="AV15" s="33">
        <f t="shared" si="20"/>
        <v>0</v>
      </c>
      <c r="AW15" s="34">
        <f t="shared" si="21"/>
        <v>-1.7449748351250485E-2</v>
      </c>
      <c r="AX15" s="34">
        <f t="shared" si="22"/>
        <v>-3.0458649045213493E-4</v>
      </c>
      <c r="AY15" s="34">
        <f t="shared" si="23"/>
        <v>0.99984769515639127</v>
      </c>
      <c r="AZ15" s="34">
        <f t="shared" si="35"/>
        <v>-1.7449748351250485E-2</v>
      </c>
      <c r="BA15" s="34">
        <f t="shared" si="36"/>
        <v>1</v>
      </c>
      <c r="BB15" s="34">
        <f t="shared" si="37"/>
        <v>1</v>
      </c>
      <c r="BC15" s="34">
        <f t="shared" si="38"/>
        <v>-1.7449748351250485E-2</v>
      </c>
      <c r="BD15" s="31">
        <f t="shared" si="39"/>
        <v>-0.99984767969313781</v>
      </c>
      <c r="BE15" s="11"/>
      <c r="BF15" s="11"/>
      <c r="BG15" s="11"/>
      <c r="BH15" s="11"/>
      <c r="BI15" s="11"/>
      <c r="BJ15" s="11"/>
      <c r="BK15" s="11"/>
    </row>
    <row r="16" spans="2:63" ht="18.75" thickBot="1">
      <c r="B16" s="141">
        <v>10</v>
      </c>
      <c r="C16" s="50">
        <v>1</v>
      </c>
      <c r="D16" s="50">
        <v>1</v>
      </c>
      <c r="E16" s="133" t="s">
        <v>7</v>
      </c>
      <c r="F16" s="143"/>
      <c r="G16" s="51">
        <v>0</v>
      </c>
      <c r="H16" s="51">
        <v>0</v>
      </c>
      <c r="I16" s="47">
        <f t="shared" si="24"/>
        <v>0.99984767969313781</v>
      </c>
      <c r="J16" s="49">
        <f t="shared" si="25"/>
        <v>0</v>
      </c>
      <c r="K16" s="118" t="str">
        <f t="shared" si="26"/>
        <v>I</v>
      </c>
      <c r="L16" s="123"/>
      <c r="M16" s="10">
        <v>0</v>
      </c>
      <c r="N16" s="135" t="s">
        <v>34</v>
      </c>
      <c r="O16" s="8">
        <f t="shared" si="0"/>
        <v>0</v>
      </c>
      <c r="P16" s="8">
        <f t="shared" si="1"/>
        <v>91</v>
      </c>
      <c r="Q16" s="40">
        <f t="shared" si="2"/>
        <v>91</v>
      </c>
      <c r="R16" s="41">
        <f t="shared" si="27"/>
        <v>0</v>
      </c>
      <c r="S16" s="127" t="str">
        <f t="shared" si="28"/>
        <v>N</v>
      </c>
      <c r="T16" s="131"/>
      <c r="U16" s="114">
        <v>0</v>
      </c>
      <c r="V16" s="74">
        <f t="shared" si="3"/>
        <v>0.99984772607724903</v>
      </c>
      <c r="W16" s="79">
        <f t="shared" si="29"/>
        <v>89.000152273922495</v>
      </c>
      <c r="X16" s="71" t="str">
        <f t="shared" si="30"/>
        <v>I</v>
      </c>
      <c r="Y16" s="9" t="str">
        <f t="shared" si="4"/>
        <v>I</v>
      </c>
      <c r="Z16" s="9" t="b">
        <f t="shared" si="5"/>
        <v>0</v>
      </c>
      <c r="AA16" s="9" t="b">
        <f t="shared" si="6"/>
        <v>0</v>
      </c>
      <c r="AB16" s="14" t="str">
        <f t="shared" si="31"/>
        <v>NÃO</v>
      </c>
      <c r="AC16" s="25" t="str">
        <f t="shared" si="7"/>
        <v>N</v>
      </c>
      <c r="AD16" s="14" t="b">
        <f t="shared" si="8"/>
        <v>0</v>
      </c>
      <c r="AE16" s="14" t="b">
        <f t="shared" si="9"/>
        <v>0</v>
      </c>
      <c r="AF16" s="26" t="str">
        <f t="shared" si="32"/>
        <v>NÃO</v>
      </c>
      <c r="AG16" s="25" t="str">
        <f t="shared" si="10"/>
        <v>I</v>
      </c>
      <c r="AH16" s="14" t="str">
        <f t="shared" si="11"/>
        <v>I</v>
      </c>
      <c r="AI16" s="14" t="b">
        <f t="shared" si="12"/>
        <v>0</v>
      </c>
      <c r="AJ16" s="26" t="str">
        <f t="shared" si="13"/>
        <v>NÃO</v>
      </c>
      <c r="AK16" s="14">
        <f t="shared" si="14"/>
        <v>0</v>
      </c>
      <c r="AL16" s="14">
        <f t="shared" si="15"/>
        <v>1.7452406437283512E-2</v>
      </c>
      <c r="AM16" s="24">
        <f t="shared" si="33"/>
        <v>0</v>
      </c>
      <c r="AN16" s="14">
        <f t="shared" si="16"/>
        <v>1.7449749160682683E-2</v>
      </c>
      <c r="AO16" s="14">
        <f t="shared" si="17"/>
        <v>1.7452406437283512E-2</v>
      </c>
      <c r="AP16" s="78">
        <f t="shared" si="34"/>
        <v>89.000152273922495</v>
      </c>
      <c r="AQ16" s="86"/>
      <c r="AR16" s="106"/>
      <c r="AS16" s="108"/>
      <c r="AT16" s="33">
        <f t="shared" si="18"/>
        <v>1</v>
      </c>
      <c r="AU16" s="33">
        <f t="shared" si="19"/>
        <v>0</v>
      </c>
      <c r="AV16" s="33">
        <f t="shared" si="20"/>
        <v>0</v>
      </c>
      <c r="AW16" s="34">
        <f t="shared" si="21"/>
        <v>-1.7449748351250485E-2</v>
      </c>
      <c r="AX16" s="34">
        <f t="shared" si="22"/>
        <v>-3.0458649045213493E-4</v>
      </c>
      <c r="AY16" s="34">
        <f t="shared" si="23"/>
        <v>0.99984769515639127</v>
      </c>
      <c r="AZ16" s="34">
        <f t="shared" si="35"/>
        <v>-1.7449748351250485E-2</v>
      </c>
      <c r="BA16" s="34">
        <f t="shared" si="36"/>
        <v>1</v>
      </c>
      <c r="BB16" s="34">
        <f t="shared" si="37"/>
        <v>1</v>
      </c>
      <c r="BC16" s="34">
        <f t="shared" si="38"/>
        <v>-1.7449748351250485E-2</v>
      </c>
      <c r="BD16" s="31">
        <f t="shared" si="39"/>
        <v>-0.99984767969313781</v>
      </c>
      <c r="BE16" s="11"/>
      <c r="BF16" s="11"/>
      <c r="BG16" s="11"/>
      <c r="BH16" s="11"/>
      <c r="BI16" s="11"/>
      <c r="BJ16" s="11"/>
      <c r="BK16" s="11"/>
    </row>
    <row r="17" spans="2:63" ht="18.75" thickBot="1">
      <c r="B17" s="141">
        <v>11</v>
      </c>
      <c r="C17" s="50">
        <v>1</v>
      </c>
      <c r="D17" s="50">
        <v>1</v>
      </c>
      <c r="E17" s="133" t="s">
        <v>7</v>
      </c>
      <c r="F17" s="143"/>
      <c r="G17" s="51">
        <v>0</v>
      </c>
      <c r="H17" s="51">
        <v>0</v>
      </c>
      <c r="I17" s="47">
        <f t="shared" si="24"/>
        <v>0.99984767969313781</v>
      </c>
      <c r="J17" s="49">
        <f t="shared" si="25"/>
        <v>0</v>
      </c>
      <c r="K17" s="118" t="str">
        <f t="shared" si="26"/>
        <v>I</v>
      </c>
      <c r="L17" s="123"/>
      <c r="M17" s="10">
        <v>0</v>
      </c>
      <c r="N17" s="136" t="s">
        <v>34</v>
      </c>
      <c r="O17" s="8">
        <f t="shared" si="0"/>
        <v>0</v>
      </c>
      <c r="P17" s="8">
        <f t="shared" si="1"/>
        <v>91</v>
      </c>
      <c r="Q17" s="40">
        <f t="shared" si="2"/>
        <v>91</v>
      </c>
      <c r="R17" s="41">
        <f t="shared" si="27"/>
        <v>0</v>
      </c>
      <c r="S17" s="127" t="str">
        <f t="shared" si="28"/>
        <v>N</v>
      </c>
      <c r="T17" s="131"/>
      <c r="U17" s="114">
        <v>0</v>
      </c>
      <c r="V17" s="74">
        <f t="shared" si="3"/>
        <v>0.99984772607724903</v>
      </c>
      <c r="W17" s="79">
        <f t="shared" si="29"/>
        <v>89.000152273922495</v>
      </c>
      <c r="X17" s="71" t="str">
        <f t="shared" si="30"/>
        <v>I</v>
      </c>
      <c r="Y17" s="9" t="str">
        <f t="shared" si="4"/>
        <v>I</v>
      </c>
      <c r="Z17" s="9" t="b">
        <f t="shared" si="5"/>
        <v>0</v>
      </c>
      <c r="AA17" s="9" t="b">
        <f t="shared" si="6"/>
        <v>0</v>
      </c>
      <c r="AB17" s="14" t="str">
        <f t="shared" si="31"/>
        <v>NÃO</v>
      </c>
      <c r="AC17" s="25" t="str">
        <f t="shared" si="7"/>
        <v>N</v>
      </c>
      <c r="AD17" s="14" t="b">
        <f t="shared" si="8"/>
        <v>0</v>
      </c>
      <c r="AE17" s="14" t="b">
        <f t="shared" si="9"/>
        <v>0</v>
      </c>
      <c r="AF17" s="26" t="str">
        <f t="shared" si="32"/>
        <v>NÃO</v>
      </c>
      <c r="AG17" s="25" t="str">
        <f t="shared" si="10"/>
        <v>I</v>
      </c>
      <c r="AH17" s="14" t="str">
        <f t="shared" si="11"/>
        <v>I</v>
      </c>
      <c r="AI17" s="14" t="b">
        <f t="shared" si="12"/>
        <v>0</v>
      </c>
      <c r="AJ17" s="26" t="str">
        <f t="shared" si="13"/>
        <v>NÃO</v>
      </c>
      <c r="AK17" s="14">
        <f t="shared" si="14"/>
        <v>0</v>
      </c>
      <c r="AL17" s="14">
        <f t="shared" si="15"/>
        <v>1.7452406437283512E-2</v>
      </c>
      <c r="AM17" s="24">
        <f t="shared" si="33"/>
        <v>0</v>
      </c>
      <c r="AN17" s="14">
        <f t="shared" si="16"/>
        <v>1.7449749160682683E-2</v>
      </c>
      <c r="AO17" s="14">
        <f t="shared" si="17"/>
        <v>1.7452406437283512E-2</v>
      </c>
      <c r="AP17" s="78">
        <f t="shared" si="34"/>
        <v>89.000152273922495</v>
      </c>
      <c r="AQ17" s="97"/>
      <c r="AR17" s="94"/>
      <c r="AS17" s="98"/>
      <c r="AT17" s="33">
        <f t="shared" si="18"/>
        <v>1</v>
      </c>
      <c r="AU17" s="33">
        <f t="shared" si="19"/>
        <v>0</v>
      </c>
      <c r="AV17" s="33">
        <f t="shared" si="20"/>
        <v>0</v>
      </c>
      <c r="AW17" s="34">
        <f t="shared" si="21"/>
        <v>-1.7449748351250485E-2</v>
      </c>
      <c r="AX17" s="34">
        <f t="shared" si="22"/>
        <v>-3.0458649045213493E-4</v>
      </c>
      <c r="AY17" s="34">
        <f t="shared" si="23"/>
        <v>0.99984769515639127</v>
      </c>
      <c r="AZ17" s="34">
        <f t="shared" si="35"/>
        <v>-1.7449748351250485E-2</v>
      </c>
      <c r="BA17" s="34">
        <f t="shared" si="36"/>
        <v>1</v>
      </c>
      <c r="BB17" s="34">
        <f t="shared" si="37"/>
        <v>1</v>
      </c>
      <c r="BC17" s="34">
        <f t="shared" si="38"/>
        <v>-1.7449748351250485E-2</v>
      </c>
      <c r="BD17" s="31">
        <f t="shared" si="39"/>
        <v>-0.99984767969313781</v>
      </c>
      <c r="BE17" s="11"/>
      <c r="BF17" s="11"/>
      <c r="BG17" s="11"/>
      <c r="BH17" s="11"/>
      <c r="BI17" s="11"/>
      <c r="BJ17" s="11"/>
      <c r="BK17" s="11"/>
    </row>
    <row r="18" spans="2:63" ht="18.75" thickBot="1">
      <c r="B18" s="141">
        <v>12</v>
      </c>
      <c r="C18" s="50">
        <v>1</v>
      </c>
      <c r="D18" s="50">
        <v>1</v>
      </c>
      <c r="E18" s="133" t="s">
        <v>7</v>
      </c>
      <c r="F18" s="143"/>
      <c r="G18" s="51">
        <v>0</v>
      </c>
      <c r="H18" s="51">
        <v>0</v>
      </c>
      <c r="I18" s="47">
        <f t="shared" si="24"/>
        <v>0.99984767969313781</v>
      </c>
      <c r="J18" s="49">
        <f t="shared" si="25"/>
        <v>0</v>
      </c>
      <c r="K18" s="118" t="str">
        <f t="shared" si="26"/>
        <v>I</v>
      </c>
      <c r="L18" s="123"/>
      <c r="M18" s="10">
        <v>0</v>
      </c>
      <c r="N18" s="136" t="s">
        <v>34</v>
      </c>
      <c r="O18" s="8">
        <f t="shared" si="0"/>
        <v>0</v>
      </c>
      <c r="P18" s="8">
        <f t="shared" si="1"/>
        <v>91</v>
      </c>
      <c r="Q18" s="40">
        <f t="shared" si="2"/>
        <v>91</v>
      </c>
      <c r="R18" s="41">
        <f t="shared" si="27"/>
        <v>0</v>
      </c>
      <c r="S18" s="127" t="str">
        <f t="shared" si="28"/>
        <v>N</v>
      </c>
      <c r="T18" s="131"/>
      <c r="U18" s="114">
        <v>0</v>
      </c>
      <c r="V18" s="74">
        <f t="shared" si="3"/>
        <v>0.99984772607724903</v>
      </c>
      <c r="W18" s="79">
        <f t="shared" si="29"/>
        <v>89.000152273922495</v>
      </c>
      <c r="X18" s="71" t="str">
        <f t="shared" si="30"/>
        <v>I</v>
      </c>
      <c r="Y18" s="9" t="str">
        <f t="shared" si="4"/>
        <v>I</v>
      </c>
      <c r="Z18" s="9" t="b">
        <f t="shared" si="5"/>
        <v>0</v>
      </c>
      <c r="AA18" s="9" t="b">
        <f t="shared" si="6"/>
        <v>0</v>
      </c>
      <c r="AB18" s="14" t="str">
        <f t="shared" si="31"/>
        <v>NÃO</v>
      </c>
      <c r="AC18" s="25" t="str">
        <f t="shared" si="7"/>
        <v>N</v>
      </c>
      <c r="AD18" s="14" t="b">
        <f t="shared" si="8"/>
        <v>0</v>
      </c>
      <c r="AE18" s="14" t="b">
        <f t="shared" si="9"/>
        <v>0</v>
      </c>
      <c r="AF18" s="26" t="str">
        <f t="shared" si="32"/>
        <v>NÃO</v>
      </c>
      <c r="AG18" s="25" t="str">
        <f t="shared" si="10"/>
        <v>I</v>
      </c>
      <c r="AH18" s="14" t="str">
        <f t="shared" si="11"/>
        <v>I</v>
      </c>
      <c r="AI18" s="14" t="b">
        <f t="shared" si="12"/>
        <v>0</v>
      </c>
      <c r="AJ18" s="26" t="str">
        <f t="shared" si="13"/>
        <v>NÃO</v>
      </c>
      <c r="AK18" s="14">
        <f t="shared" si="14"/>
        <v>0</v>
      </c>
      <c r="AL18" s="14">
        <f t="shared" si="15"/>
        <v>1.7452406437283512E-2</v>
      </c>
      <c r="AM18" s="24">
        <f t="shared" si="33"/>
        <v>0</v>
      </c>
      <c r="AN18" s="14">
        <f t="shared" si="16"/>
        <v>1.7449749160682683E-2</v>
      </c>
      <c r="AO18" s="14">
        <f t="shared" si="17"/>
        <v>1.7452406437283512E-2</v>
      </c>
      <c r="AP18" s="78">
        <f t="shared" si="34"/>
        <v>89.000152273922495</v>
      </c>
      <c r="AQ18" s="86"/>
      <c r="AR18" s="107"/>
      <c r="AS18" s="108"/>
      <c r="AT18" s="33">
        <f t="shared" si="18"/>
        <v>1</v>
      </c>
      <c r="AU18" s="33">
        <f t="shared" si="19"/>
        <v>0</v>
      </c>
      <c r="AV18" s="33">
        <f t="shared" si="20"/>
        <v>0</v>
      </c>
      <c r="AW18" s="34">
        <f t="shared" si="21"/>
        <v>-1.7449748351250485E-2</v>
      </c>
      <c r="AX18" s="34">
        <f t="shared" si="22"/>
        <v>-3.0458649045213493E-4</v>
      </c>
      <c r="AY18" s="34">
        <f t="shared" si="23"/>
        <v>0.99984769515639127</v>
      </c>
      <c r="AZ18" s="34">
        <f t="shared" si="35"/>
        <v>-1.7449748351250485E-2</v>
      </c>
      <c r="BA18" s="34">
        <f t="shared" si="36"/>
        <v>1</v>
      </c>
      <c r="BB18" s="34">
        <f t="shared" si="37"/>
        <v>1</v>
      </c>
      <c r="BC18" s="34">
        <f t="shared" si="38"/>
        <v>-1.7449748351250485E-2</v>
      </c>
      <c r="BD18" s="31">
        <f t="shared" si="39"/>
        <v>-0.99984767969313781</v>
      </c>
      <c r="BE18" s="11"/>
      <c r="BF18" s="11"/>
      <c r="BG18" s="11"/>
      <c r="BH18" s="11"/>
      <c r="BI18" s="11"/>
      <c r="BJ18" s="11"/>
      <c r="BK18" s="11"/>
    </row>
    <row r="19" spans="2:63" ht="18.75" thickBot="1">
      <c r="B19" s="141">
        <v>13</v>
      </c>
      <c r="C19" s="50">
        <v>1</v>
      </c>
      <c r="D19" s="50">
        <v>1</v>
      </c>
      <c r="E19" s="133" t="s">
        <v>7</v>
      </c>
      <c r="F19" s="143"/>
      <c r="G19" s="51">
        <v>0</v>
      </c>
      <c r="H19" s="51">
        <v>0</v>
      </c>
      <c r="I19" s="47">
        <f t="shared" si="24"/>
        <v>0.99984767969313781</v>
      </c>
      <c r="J19" s="49">
        <f t="shared" si="25"/>
        <v>0</v>
      </c>
      <c r="K19" s="118" t="str">
        <f t="shared" si="26"/>
        <v>I</v>
      </c>
      <c r="L19" s="123"/>
      <c r="M19" s="10">
        <v>0</v>
      </c>
      <c r="N19" s="136" t="s">
        <v>34</v>
      </c>
      <c r="O19" s="7">
        <f t="shared" si="0"/>
        <v>0</v>
      </c>
      <c r="P19" s="8">
        <f t="shared" si="1"/>
        <v>91</v>
      </c>
      <c r="Q19" s="40">
        <f t="shared" si="2"/>
        <v>91</v>
      </c>
      <c r="R19" s="41">
        <f t="shared" si="27"/>
        <v>0</v>
      </c>
      <c r="S19" s="127" t="str">
        <f t="shared" si="28"/>
        <v>N</v>
      </c>
      <c r="T19" s="131"/>
      <c r="U19" s="114">
        <v>0</v>
      </c>
      <c r="V19" s="74">
        <f t="shared" si="3"/>
        <v>0.99984772607724903</v>
      </c>
      <c r="W19" s="79">
        <f t="shared" si="29"/>
        <v>89.000152273922495</v>
      </c>
      <c r="X19" s="71" t="str">
        <f t="shared" si="30"/>
        <v>I</v>
      </c>
      <c r="Y19" s="9" t="str">
        <f t="shared" si="4"/>
        <v>I</v>
      </c>
      <c r="Z19" s="9" t="b">
        <f t="shared" si="5"/>
        <v>0</v>
      </c>
      <c r="AA19" s="9" t="b">
        <f t="shared" si="6"/>
        <v>0</v>
      </c>
      <c r="AB19" s="14" t="str">
        <f t="shared" si="31"/>
        <v>NÃO</v>
      </c>
      <c r="AC19" s="25" t="str">
        <f t="shared" si="7"/>
        <v>N</v>
      </c>
      <c r="AD19" s="14" t="b">
        <f t="shared" si="8"/>
        <v>0</v>
      </c>
      <c r="AE19" s="14" t="b">
        <f t="shared" si="9"/>
        <v>0</v>
      </c>
      <c r="AF19" s="26" t="str">
        <f t="shared" si="32"/>
        <v>NÃO</v>
      </c>
      <c r="AG19" s="25" t="str">
        <f t="shared" si="10"/>
        <v>I</v>
      </c>
      <c r="AH19" s="14" t="str">
        <f t="shared" si="11"/>
        <v>I</v>
      </c>
      <c r="AI19" s="14" t="b">
        <f t="shared" si="12"/>
        <v>0</v>
      </c>
      <c r="AJ19" s="26" t="str">
        <f t="shared" si="13"/>
        <v>NÃO</v>
      </c>
      <c r="AK19" s="14">
        <f t="shared" si="14"/>
        <v>0</v>
      </c>
      <c r="AL19" s="14">
        <f t="shared" si="15"/>
        <v>1.7452406437283512E-2</v>
      </c>
      <c r="AM19" s="24">
        <f t="shared" si="33"/>
        <v>0</v>
      </c>
      <c r="AN19" s="14">
        <f t="shared" si="16"/>
        <v>1.7449749160682683E-2</v>
      </c>
      <c r="AO19" s="14">
        <f t="shared" si="17"/>
        <v>1.7452406437283512E-2</v>
      </c>
      <c r="AP19" s="78">
        <f t="shared" si="34"/>
        <v>89.000152273922495</v>
      </c>
      <c r="AQ19" s="20"/>
      <c r="AS19" s="20"/>
      <c r="AT19" s="33">
        <f t="shared" si="18"/>
        <v>1</v>
      </c>
      <c r="AU19" s="33">
        <f t="shared" si="19"/>
        <v>0</v>
      </c>
      <c r="AV19" s="33">
        <f t="shared" si="20"/>
        <v>0</v>
      </c>
      <c r="AW19" s="34">
        <f t="shared" si="21"/>
        <v>-1.7449748351250485E-2</v>
      </c>
      <c r="AX19" s="34">
        <f t="shared" si="22"/>
        <v>-3.0458649045213493E-4</v>
      </c>
      <c r="AY19" s="34">
        <f t="shared" si="23"/>
        <v>0.99984769515639127</v>
      </c>
      <c r="AZ19" s="34">
        <f t="shared" si="35"/>
        <v>-1.7449748351250485E-2</v>
      </c>
      <c r="BA19" s="34">
        <f t="shared" si="36"/>
        <v>1</v>
      </c>
      <c r="BB19" s="34">
        <f t="shared" si="37"/>
        <v>1</v>
      </c>
      <c r="BC19" s="34">
        <f t="shared" si="38"/>
        <v>-1.7449748351250485E-2</v>
      </c>
      <c r="BD19" s="31">
        <f t="shared" si="39"/>
        <v>-0.99984767969313781</v>
      </c>
      <c r="BE19" s="11"/>
      <c r="BF19" s="11"/>
      <c r="BG19" s="11"/>
      <c r="BH19" s="11"/>
      <c r="BI19" s="11"/>
      <c r="BJ19" s="11"/>
      <c r="BK19" s="11"/>
    </row>
    <row r="20" spans="2:63" ht="18.75" thickBot="1">
      <c r="B20" s="141">
        <v>14</v>
      </c>
      <c r="C20" s="50">
        <v>1</v>
      </c>
      <c r="D20" s="50">
        <v>1</v>
      </c>
      <c r="E20" s="133" t="s">
        <v>7</v>
      </c>
      <c r="F20" s="143"/>
      <c r="G20" s="51">
        <v>0</v>
      </c>
      <c r="H20" s="51">
        <v>0</v>
      </c>
      <c r="I20" s="47">
        <f t="shared" si="24"/>
        <v>0.99984767969313781</v>
      </c>
      <c r="J20" s="49">
        <f t="shared" si="25"/>
        <v>0</v>
      </c>
      <c r="K20" s="118" t="str">
        <f t="shared" si="26"/>
        <v>I</v>
      </c>
      <c r="L20" s="123"/>
      <c r="M20" s="10">
        <v>0</v>
      </c>
      <c r="N20" s="136" t="s">
        <v>34</v>
      </c>
      <c r="O20" s="7">
        <f t="shared" si="0"/>
        <v>0</v>
      </c>
      <c r="P20" s="8">
        <f t="shared" si="1"/>
        <v>91</v>
      </c>
      <c r="Q20" s="40">
        <f t="shared" si="2"/>
        <v>91</v>
      </c>
      <c r="R20" s="41">
        <f t="shared" si="27"/>
        <v>0</v>
      </c>
      <c r="S20" s="127" t="str">
        <f t="shared" si="28"/>
        <v>N</v>
      </c>
      <c r="T20" s="131"/>
      <c r="U20" s="114">
        <v>0</v>
      </c>
      <c r="V20" s="74">
        <f t="shared" si="3"/>
        <v>0.99984772607724903</v>
      </c>
      <c r="W20" s="79">
        <f t="shared" si="29"/>
        <v>89.000152273922495</v>
      </c>
      <c r="X20" s="71" t="str">
        <f t="shared" si="30"/>
        <v>I</v>
      </c>
      <c r="Y20" s="9" t="str">
        <f t="shared" si="4"/>
        <v>I</v>
      </c>
      <c r="Z20" s="9" t="b">
        <f t="shared" si="5"/>
        <v>0</v>
      </c>
      <c r="AA20" s="9" t="b">
        <f t="shared" si="6"/>
        <v>0</v>
      </c>
      <c r="AB20" s="14" t="str">
        <f t="shared" si="31"/>
        <v>NÃO</v>
      </c>
      <c r="AC20" s="25" t="str">
        <f t="shared" si="7"/>
        <v>N</v>
      </c>
      <c r="AD20" s="14" t="b">
        <f t="shared" si="8"/>
        <v>0</v>
      </c>
      <c r="AE20" s="14" t="b">
        <f t="shared" si="9"/>
        <v>0</v>
      </c>
      <c r="AF20" s="26" t="str">
        <f t="shared" si="32"/>
        <v>NÃO</v>
      </c>
      <c r="AG20" s="25" t="str">
        <f t="shared" si="10"/>
        <v>I</v>
      </c>
      <c r="AH20" s="14" t="str">
        <f t="shared" si="11"/>
        <v>I</v>
      </c>
      <c r="AI20" s="14" t="b">
        <f t="shared" si="12"/>
        <v>0</v>
      </c>
      <c r="AJ20" s="26" t="str">
        <f t="shared" si="13"/>
        <v>NÃO</v>
      </c>
      <c r="AK20" s="14">
        <f t="shared" si="14"/>
        <v>0</v>
      </c>
      <c r="AL20" s="14">
        <f t="shared" si="15"/>
        <v>1.7452406437283512E-2</v>
      </c>
      <c r="AM20" s="24">
        <f t="shared" si="33"/>
        <v>0</v>
      </c>
      <c r="AN20" s="14">
        <f t="shared" si="16"/>
        <v>1.7449749160682683E-2</v>
      </c>
      <c r="AO20" s="14">
        <f t="shared" si="17"/>
        <v>1.7452406437283512E-2</v>
      </c>
      <c r="AP20" s="78">
        <f t="shared" si="34"/>
        <v>89.000152273922495</v>
      </c>
      <c r="AQ20" s="20"/>
      <c r="AR20" s="20"/>
      <c r="AS20" s="20"/>
      <c r="AT20" s="33">
        <f t="shared" si="18"/>
        <v>1</v>
      </c>
      <c r="AU20" s="33">
        <f t="shared" si="19"/>
        <v>0</v>
      </c>
      <c r="AV20" s="33">
        <f t="shared" si="20"/>
        <v>0</v>
      </c>
      <c r="AW20" s="34">
        <f t="shared" si="21"/>
        <v>-1.7449748351250485E-2</v>
      </c>
      <c r="AX20" s="34">
        <f t="shared" si="22"/>
        <v>-3.0458649045213493E-4</v>
      </c>
      <c r="AY20" s="34">
        <f t="shared" si="23"/>
        <v>0.99984769515639127</v>
      </c>
      <c r="AZ20" s="34">
        <f t="shared" si="35"/>
        <v>-1.7449748351250485E-2</v>
      </c>
      <c r="BA20" s="34">
        <f t="shared" si="36"/>
        <v>1</v>
      </c>
      <c r="BB20" s="34">
        <f t="shared" si="37"/>
        <v>1</v>
      </c>
      <c r="BC20" s="34">
        <f t="shared" si="38"/>
        <v>-1.7449748351250485E-2</v>
      </c>
      <c r="BD20" s="31">
        <f t="shared" si="39"/>
        <v>-0.99984767969313781</v>
      </c>
      <c r="BE20" s="11"/>
      <c r="BF20" s="11"/>
      <c r="BG20" s="11"/>
      <c r="BH20" s="11"/>
      <c r="BI20" s="11"/>
      <c r="BJ20" s="11"/>
      <c r="BK20" s="11"/>
    </row>
    <row r="21" spans="2:63" ht="18.75" thickBot="1">
      <c r="B21" s="141">
        <v>15</v>
      </c>
      <c r="C21" s="50">
        <v>1</v>
      </c>
      <c r="D21" s="50">
        <v>1</v>
      </c>
      <c r="E21" s="133" t="s">
        <v>7</v>
      </c>
      <c r="F21" s="143"/>
      <c r="G21" s="51">
        <v>0</v>
      </c>
      <c r="H21" s="51">
        <v>0</v>
      </c>
      <c r="I21" s="47">
        <f t="shared" si="24"/>
        <v>0.99984767969313781</v>
      </c>
      <c r="J21" s="49">
        <f t="shared" si="25"/>
        <v>0</v>
      </c>
      <c r="K21" s="118" t="str">
        <f t="shared" si="26"/>
        <v>I</v>
      </c>
      <c r="L21" s="123"/>
      <c r="M21" s="10">
        <v>0</v>
      </c>
      <c r="N21" s="136" t="s">
        <v>34</v>
      </c>
      <c r="O21" s="7">
        <f t="shared" si="0"/>
        <v>0</v>
      </c>
      <c r="P21" s="8">
        <f t="shared" si="1"/>
        <v>91</v>
      </c>
      <c r="Q21" s="40">
        <f t="shared" si="2"/>
        <v>91</v>
      </c>
      <c r="R21" s="41">
        <f t="shared" si="27"/>
        <v>0</v>
      </c>
      <c r="S21" s="127" t="str">
        <f t="shared" si="28"/>
        <v>N</v>
      </c>
      <c r="T21" s="131"/>
      <c r="U21" s="114">
        <v>0</v>
      </c>
      <c r="V21" s="74">
        <f t="shared" si="3"/>
        <v>0.99984772607724903</v>
      </c>
      <c r="W21" s="79">
        <f t="shared" si="29"/>
        <v>89.000152273922495</v>
      </c>
      <c r="X21" s="71" t="str">
        <f t="shared" si="30"/>
        <v>I</v>
      </c>
      <c r="Y21" s="9" t="str">
        <f t="shared" si="4"/>
        <v>I</v>
      </c>
      <c r="Z21" s="9" t="b">
        <f t="shared" si="5"/>
        <v>0</v>
      </c>
      <c r="AA21" s="9" t="b">
        <f t="shared" si="6"/>
        <v>0</v>
      </c>
      <c r="AB21" s="14" t="str">
        <f t="shared" si="31"/>
        <v>NÃO</v>
      </c>
      <c r="AC21" s="25" t="str">
        <f t="shared" si="7"/>
        <v>N</v>
      </c>
      <c r="AD21" s="14" t="b">
        <f t="shared" si="8"/>
        <v>0</v>
      </c>
      <c r="AE21" s="14" t="b">
        <f t="shared" si="9"/>
        <v>0</v>
      </c>
      <c r="AF21" s="26" t="str">
        <f t="shared" si="32"/>
        <v>NÃO</v>
      </c>
      <c r="AG21" s="25" t="str">
        <f t="shared" si="10"/>
        <v>I</v>
      </c>
      <c r="AH21" s="14" t="str">
        <f t="shared" si="11"/>
        <v>I</v>
      </c>
      <c r="AI21" s="14" t="b">
        <f t="shared" si="12"/>
        <v>0</v>
      </c>
      <c r="AJ21" s="26" t="str">
        <f t="shared" si="13"/>
        <v>NÃO</v>
      </c>
      <c r="AK21" s="14">
        <f t="shared" si="14"/>
        <v>0</v>
      </c>
      <c r="AL21" s="14">
        <f t="shared" si="15"/>
        <v>1.7452406437283512E-2</v>
      </c>
      <c r="AM21" s="24">
        <f t="shared" si="33"/>
        <v>0</v>
      </c>
      <c r="AN21" s="14">
        <f t="shared" si="16"/>
        <v>1.7449749160682683E-2</v>
      </c>
      <c r="AO21" s="14">
        <f t="shared" si="17"/>
        <v>1.7452406437283512E-2</v>
      </c>
      <c r="AP21" s="78">
        <f t="shared" si="34"/>
        <v>89.000152273922495</v>
      </c>
      <c r="AQ21" s="20"/>
      <c r="AR21" s="20"/>
      <c r="AS21" s="20"/>
      <c r="AT21" s="33">
        <f t="shared" si="18"/>
        <v>1</v>
      </c>
      <c r="AU21" s="33">
        <f t="shared" si="19"/>
        <v>0</v>
      </c>
      <c r="AV21" s="33">
        <f t="shared" si="20"/>
        <v>0</v>
      </c>
      <c r="AW21" s="34">
        <f t="shared" si="21"/>
        <v>-1.7449748351250485E-2</v>
      </c>
      <c r="AX21" s="34">
        <f t="shared" si="22"/>
        <v>-3.0458649045213493E-4</v>
      </c>
      <c r="AY21" s="34">
        <f t="shared" si="23"/>
        <v>0.99984769515639127</v>
      </c>
      <c r="AZ21" s="34">
        <f t="shared" si="35"/>
        <v>-1.7449748351250485E-2</v>
      </c>
      <c r="BA21" s="34">
        <f t="shared" si="36"/>
        <v>1</v>
      </c>
      <c r="BB21" s="34">
        <f t="shared" si="37"/>
        <v>1</v>
      </c>
      <c r="BC21" s="34">
        <f t="shared" si="38"/>
        <v>-1.7449748351250485E-2</v>
      </c>
      <c r="BD21" s="31">
        <f t="shared" si="39"/>
        <v>-0.99984767969313781</v>
      </c>
      <c r="BE21" s="11"/>
      <c r="BF21" s="11"/>
      <c r="BG21" s="11"/>
      <c r="BH21" s="11"/>
      <c r="BI21" s="11"/>
      <c r="BJ21" s="11"/>
      <c r="BK21" s="11"/>
    </row>
    <row r="22" spans="2:63" ht="18.75" thickBot="1">
      <c r="B22" s="141">
        <v>16</v>
      </c>
      <c r="C22" s="50">
        <v>1</v>
      </c>
      <c r="D22" s="50">
        <v>1</v>
      </c>
      <c r="E22" s="133" t="s">
        <v>7</v>
      </c>
      <c r="F22" s="143"/>
      <c r="G22" s="51">
        <v>0</v>
      </c>
      <c r="H22" s="51">
        <v>0</v>
      </c>
      <c r="I22" s="47">
        <f t="shared" si="24"/>
        <v>0.99984767969313781</v>
      </c>
      <c r="J22" s="49">
        <f t="shared" si="25"/>
        <v>0</v>
      </c>
      <c r="K22" s="118" t="str">
        <f t="shared" si="26"/>
        <v>I</v>
      </c>
      <c r="L22" s="123"/>
      <c r="M22" s="10">
        <v>0</v>
      </c>
      <c r="N22" s="136" t="s">
        <v>34</v>
      </c>
      <c r="O22" s="7">
        <f t="shared" si="0"/>
        <v>0</v>
      </c>
      <c r="P22" s="8">
        <f t="shared" si="1"/>
        <v>91</v>
      </c>
      <c r="Q22" s="40">
        <f t="shared" si="2"/>
        <v>91</v>
      </c>
      <c r="R22" s="41">
        <f t="shared" si="27"/>
        <v>0</v>
      </c>
      <c r="S22" s="127" t="str">
        <f t="shared" si="28"/>
        <v>N</v>
      </c>
      <c r="T22" s="131"/>
      <c r="U22" s="114">
        <v>0</v>
      </c>
      <c r="V22" s="74">
        <f t="shared" si="3"/>
        <v>0.99984772607724903</v>
      </c>
      <c r="W22" s="79">
        <f t="shared" si="29"/>
        <v>89.000152273922495</v>
      </c>
      <c r="X22" s="71" t="str">
        <f t="shared" si="30"/>
        <v>I</v>
      </c>
      <c r="Y22" s="9" t="str">
        <f t="shared" si="4"/>
        <v>I</v>
      </c>
      <c r="Z22" s="9" t="b">
        <f t="shared" si="5"/>
        <v>0</v>
      </c>
      <c r="AA22" s="9" t="b">
        <f t="shared" si="6"/>
        <v>0</v>
      </c>
      <c r="AB22" s="14" t="str">
        <f t="shared" si="31"/>
        <v>NÃO</v>
      </c>
      <c r="AC22" s="25" t="str">
        <f t="shared" si="7"/>
        <v>N</v>
      </c>
      <c r="AD22" s="14" t="b">
        <f t="shared" si="8"/>
        <v>0</v>
      </c>
      <c r="AE22" s="14" t="b">
        <f t="shared" si="9"/>
        <v>0</v>
      </c>
      <c r="AF22" s="26" t="str">
        <f t="shared" si="32"/>
        <v>NÃO</v>
      </c>
      <c r="AG22" s="25" t="str">
        <f t="shared" si="10"/>
        <v>I</v>
      </c>
      <c r="AH22" s="14" t="str">
        <f t="shared" si="11"/>
        <v>I</v>
      </c>
      <c r="AI22" s="14" t="b">
        <f t="shared" si="12"/>
        <v>0</v>
      </c>
      <c r="AJ22" s="26" t="str">
        <f t="shared" si="13"/>
        <v>NÃO</v>
      </c>
      <c r="AK22" s="14">
        <f t="shared" si="14"/>
        <v>0</v>
      </c>
      <c r="AL22" s="14">
        <f t="shared" si="15"/>
        <v>1.7452406437283512E-2</v>
      </c>
      <c r="AM22" s="24">
        <f t="shared" si="33"/>
        <v>0</v>
      </c>
      <c r="AN22" s="14">
        <f t="shared" si="16"/>
        <v>1.7449749160682683E-2</v>
      </c>
      <c r="AO22" s="14">
        <f t="shared" si="17"/>
        <v>1.7452406437283512E-2</v>
      </c>
      <c r="AP22" s="78">
        <f t="shared" si="34"/>
        <v>89.000152273922495</v>
      </c>
      <c r="AQ22" s="20"/>
      <c r="AR22" s="20"/>
      <c r="AS22" s="20"/>
      <c r="AT22" s="33">
        <f t="shared" si="18"/>
        <v>1</v>
      </c>
      <c r="AU22" s="33">
        <f t="shared" si="19"/>
        <v>0</v>
      </c>
      <c r="AV22" s="33">
        <f t="shared" si="20"/>
        <v>0</v>
      </c>
      <c r="AW22" s="34">
        <f t="shared" si="21"/>
        <v>-1.7449748351250485E-2</v>
      </c>
      <c r="AX22" s="34">
        <f t="shared" si="22"/>
        <v>-3.0458649045213493E-4</v>
      </c>
      <c r="AY22" s="34">
        <f t="shared" si="23"/>
        <v>0.99984769515639127</v>
      </c>
      <c r="AZ22" s="34">
        <f t="shared" si="35"/>
        <v>-1.7449748351250485E-2</v>
      </c>
      <c r="BA22" s="34">
        <f t="shared" si="36"/>
        <v>1</v>
      </c>
      <c r="BB22" s="34">
        <f t="shared" si="37"/>
        <v>1</v>
      </c>
      <c r="BC22" s="34">
        <f t="shared" si="38"/>
        <v>-1.7449748351250485E-2</v>
      </c>
      <c r="BD22" s="31">
        <f t="shared" si="39"/>
        <v>-0.99984767969313781</v>
      </c>
      <c r="BE22" s="11"/>
      <c r="BF22" s="11"/>
      <c r="BG22" s="11"/>
      <c r="BH22" s="11"/>
      <c r="BI22" s="11"/>
      <c r="BJ22" s="11"/>
      <c r="BK22" s="11"/>
    </row>
    <row r="23" spans="2:63" ht="18.75" thickBot="1">
      <c r="B23" s="141">
        <v>17</v>
      </c>
      <c r="C23" s="50">
        <v>1</v>
      </c>
      <c r="D23" s="50">
        <v>1</v>
      </c>
      <c r="E23" s="133" t="s">
        <v>7</v>
      </c>
      <c r="F23" s="143"/>
      <c r="G23" s="51">
        <v>0</v>
      </c>
      <c r="H23" s="51">
        <v>0</v>
      </c>
      <c r="I23" s="47">
        <f t="shared" si="24"/>
        <v>0.99984767969313781</v>
      </c>
      <c r="J23" s="49">
        <f t="shared" si="25"/>
        <v>0</v>
      </c>
      <c r="K23" s="118" t="str">
        <f t="shared" si="26"/>
        <v>I</v>
      </c>
      <c r="L23" s="123"/>
      <c r="M23" s="10">
        <v>0</v>
      </c>
      <c r="N23" s="136" t="s">
        <v>34</v>
      </c>
      <c r="O23" s="7">
        <f t="shared" si="0"/>
        <v>0</v>
      </c>
      <c r="P23" s="8">
        <f t="shared" si="1"/>
        <v>91</v>
      </c>
      <c r="Q23" s="40">
        <f t="shared" si="2"/>
        <v>91</v>
      </c>
      <c r="R23" s="41">
        <f t="shared" si="27"/>
        <v>0</v>
      </c>
      <c r="S23" s="127" t="str">
        <f t="shared" si="28"/>
        <v>N</v>
      </c>
      <c r="T23" s="131"/>
      <c r="U23" s="114">
        <v>0</v>
      </c>
      <c r="V23" s="74">
        <f t="shared" si="3"/>
        <v>0.99984772607724903</v>
      </c>
      <c r="W23" s="79">
        <f t="shared" si="29"/>
        <v>89.000152273922495</v>
      </c>
      <c r="X23" s="71" t="str">
        <f t="shared" si="30"/>
        <v>I</v>
      </c>
      <c r="Y23" s="9" t="str">
        <f t="shared" si="4"/>
        <v>I</v>
      </c>
      <c r="Z23" s="9" t="b">
        <f t="shared" si="5"/>
        <v>0</v>
      </c>
      <c r="AA23" s="9" t="b">
        <f t="shared" si="6"/>
        <v>0</v>
      </c>
      <c r="AB23" s="14" t="str">
        <f t="shared" si="31"/>
        <v>NÃO</v>
      </c>
      <c r="AC23" s="25" t="str">
        <f t="shared" si="7"/>
        <v>N</v>
      </c>
      <c r="AD23" s="14" t="b">
        <f t="shared" si="8"/>
        <v>0</v>
      </c>
      <c r="AE23" s="14" t="b">
        <f t="shared" si="9"/>
        <v>0</v>
      </c>
      <c r="AF23" s="26" t="str">
        <f t="shared" si="32"/>
        <v>NÃO</v>
      </c>
      <c r="AG23" s="25" t="str">
        <f t="shared" si="10"/>
        <v>I</v>
      </c>
      <c r="AH23" s="14" t="str">
        <f t="shared" si="11"/>
        <v>I</v>
      </c>
      <c r="AI23" s="14" t="b">
        <f t="shared" si="12"/>
        <v>0</v>
      </c>
      <c r="AJ23" s="26" t="str">
        <f t="shared" si="13"/>
        <v>NÃO</v>
      </c>
      <c r="AK23" s="14">
        <f t="shared" si="14"/>
        <v>0</v>
      </c>
      <c r="AL23" s="14">
        <f t="shared" si="15"/>
        <v>1.7452406437283512E-2</v>
      </c>
      <c r="AM23" s="24">
        <f t="shared" si="33"/>
        <v>0</v>
      </c>
      <c r="AN23" s="14">
        <f t="shared" si="16"/>
        <v>1.7449749160682683E-2</v>
      </c>
      <c r="AO23" s="14">
        <f t="shared" si="17"/>
        <v>1.7452406437283512E-2</v>
      </c>
      <c r="AP23" s="78">
        <f t="shared" si="34"/>
        <v>89.000152273922495</v>
      </c>
      <c r="AQ23" s="20"/>
      <c r="AR23" s="20"/>
      <c r="AS23" s="20"/>
      <c r="AT23" s="33">
        <f t="shared" si="18"/>
        <v>1</v>
      </c>
      <c r="AU23" s="33">
        <f t="shared" si="19"/>
        <v>0</v>
      </c>
      <c r="AV23" s="33">
        <f t="shared" si="20"/>
        <v>0</v>
      </c>
      <c r="AW23" s="34">
        <f t="shared" si="21"/>
        <v>-1.7449748351250485E-2</v>
      </c>
      <c r="AX23" s="34">
        <f t="shared" si="22"/>
        <v>-3.0458649045213493E-4</v>
      </c>
      <c r="AY23" s="34">
        <f t="shared" si="23"/>
        <v>0.99984769515639127</v>
      </c>
      <c r="AZ23" s="34">
        <f t="shared" si="35"/>
        <v>-1.7449748351250485E-2</v>
      </c>
      <c r="BA23" s="34">
        <f t="shared" si="36"/>
        <v>1</v>
      </c>
      <c r="BB23" s="34">
        <f t="shared" si="37"/>
        <v>1</v>
      </c>
      <c r="BC23" s="34">
        <f t="shared" si="38"/>
        <v>-1.7449748351250485E-2</v>
      </c>
      <c r="BD23" s="31">
        <f t="shared" si="39"/>
        <v>-0.99984767969313781</v>
      </c>
      <c r="BE23" s="11"/>
      <c r="BF23" s="11"/>
      <c r="BG23" s="11"/>
      <c r="BH23" s="11"/>
      <c r="BI23" s="11"/>
      <c r="BJ23" s="11"/>
      <c r="BK23" s="11"/>
    </row>
    <row r="24" spans="2:63" ht="18.75" thickBot="1">
      <c r="B24" s="141">
        <v>18</v>
      </c>
      <c r="C24" s="50">
        <v>1</v>
      </c>
      <c r="D24" s="50">
        <v>1</v>
      </c>
      <c r="E24" s="133" t="s">
        <v>7</v>
      </c>
      <c r="F24" s="143"/>
      <c r="G24" s="51">
        <v>0</v>
      </c>
      <c r="H24" s="51">
        <v>0</v>
      </c>
      <c r="I24" s="47">
        <f t="shared" si="24"/>
        <v>0.99984767969313781</v>
      </c>
      <c r="J24" s="49">
        <f t="shared" si="25"/>
        <v>0</v>
      </c>
      <c r="K24" s="118" t="str">
        <f t="shared" si="26"/>
        <v>I</v>
      </c>
      <c r="L24" s="123"/>
      <c r="M24" s="10">
        <v>0</v>
      </c>
      <c r="N24" s="136" t="s">
        <v>34</v>
      </c>
      <c r="O24" s="7">
        <f t="shared" si="0"/>
        <v>0</v>
      </c>
      <c r="P24" s="8">
        <f t="shared" si="1"/>
        <v>91</v>
      </c>
      <c r="Q24" s="40">
        <f t="shared" si="2"/>
        <v>91</v>
      </c>
      <c r="R24" s="41">
        <f t="shared" si="27"/>
        <v>0</v>
      </c>
      <c r="S24" s="127" t="str">
        <f t="shared" si="28"/>
        <v>N</v>
      </c>
      <c r="T24" s="131"/>
      <c r="U24" s="114">
        <v>0</v>
      </c>
      <c r="V24" s="74">
        <f t="shared" si="3"/>
        <v>0.99984772607724903</v>
      </c>
      <c r="W24" s="79">
        <f t="shared" si="29"/>
        <v>89.000152273922495</v>
      </c>
      <c r="X24" s="71" t="str">
        <f t="shared" si="30"/>
        <v>I</v>
      </c>
      <c r="Y24" s="9" t="str">
        <f t="shared" si="4"/>
        <v>I</v>
      </c>
      <c r="Z24" s="9" t="b">
        <f t="shared" si="5"/>
        <v>0</v>
      </c>
      <c r="AA24" s="9" t="b">
        <f t="shared" si="6"/>
        <v>0</v>
      </c>
      <c r="AB24" s="14" t="str">
        <f t="shared" si="31"/>
        <v>NÃO</v>
      </c>
      <c r="AC24" s="25" t="str">
        <f t="shared" si="7"/>
        <v>N</v>
      </c>
      <c r="AD24" s="14" t="b">
        <f t="shared" si="8"/>
        <v>0</v>
      </c>
      <c r="AE24" s="14" t="b">
        <f t="shared" si="9"/>
        <v>0</v>
      </c>
      <c r="AF24" s="26" t="str">
        <f t="shared" si="32"/>
        <v>NÃO</v>
      </c>
      <c r="AG24" s="25" t="str">
        <f t="shared" si="10"/>
        <v>I</v>
      </c>
      <c r="AH24" s="14" t="str">
        <f t="shared" si="11"/>
        <v>I</v>
      </c>
      <c r="AI24" s="14" t="b">
        <f t="shared" si="12"/>
        <v>0</v>
      </c>
      <c r="AJ24" s="26" t="str">
        <f t="shared" si="13"/>
        <v>NÃO</v>
      </c>
      <c r="AK24" s="14">
        <f t="shared" si="14"/>
        <v>0</v>
      </c>
      <c r="AL24" s="14">
        <f t="shared" si="15"/>
        <v>1.7452406437283512E-2</v>
      </c>
      <c r="AM24" s="24">
        <f t="shared" si="33"/>
        <v>0</v>
      </c>
      <c r="AN24" s="14">
        <f t="shared" si="16"/>
        <v>1.7449749160682683E-2</v>
      </c>
      <c r="AO24" s="14">
        <f t="shared" si="17"/>
        <v>1.7452406437283512E-2</v>
      </c>
      <c r="AP24" s="78">
        <f t="shared" si="34"/>
        <v>89.000152273922495</v>
      </c>
      <c r="AQ24" s="20"/>
      <c r="AR24" s="20"/>
      <c r="AS24" s="20"/>
      <c r="AT24" s="33">
        <f t="shared" si="18"/>
        <v>1</v>
      </c>
      <c r="AU24" s="33">
        <f t="shared" si="19"/>
        <v>0</v>
      </c>
      <c r="AV24" s="33">
        <f t="shared" si="20"/>
        <v>0</v>
      </c>
      <c r="AW24" s="34">
        <f t="shared" si="21"/>
        <v>-1.7449748351250485E-2</v>
      </c>
      <c r="AX24" s="34">
        <f t="shared" si="22"/>
        <v>-3.0458649045213493E-4</v>
      </c>
      <c r="AY24" s="34">
        <f t="shared" si="23"/>
        <v>0.99984769515639127</v>
      </c>
      <c r="AZ24" s="34">
        <f t="shared" si="35"/>
        <v>-1.7449748351250485E-2</v>
      </c>
      <c r="BA24" s="34">
        <f t="shared" si="36"/>
        <v>1</v>
      </c>
      <c r="BB24" s="34">
        <f t="shared" si="37"/>
        <v>1</v>
      </c>
      <c r="BC24" s="34">
        <f t="shared" si="38"/>
        <v>-1.7449748351250485E-2</v>
      </c>
      <c r="BD24" s="31">
        <f t="shared" si="39"/>
        <v>-0.99984767969313781</v>
      </c>
      <c r="BE24" s="11"/>
      <c r="BF24" s="11"/>
      <c r="BG24" s="11"/>
      <c r="BH24" s="11"/>
      <c r="BI24" s="11"/>
      <c r="BJ24" s="11"/>
      <c r="BK24" s="11"/>
    </row>
    <row r="25" spans="2:63" ht="18.75" thickBot="1">
      <c r="B25" s="141">
        <v>19</v>
      </c>
      <c r="C25" s="50">
        <v>1</v>
      </c>
      <c r="D25" s="50">
        <v>1</v>
      </c>
      <c r="E25" s="133" t="s">
        <v>7</v>
      </c>
      <c r="F25" s="143"/>
      <c r="G25" s="51">
        <v>0</v>
      </c>
      <c r="H25" s="51">
        <v>0</v>
      </c>
      <c r="I25" s="47">
        <f t="shared" si="24"/>
        <v>0.99984767969313781</v>
      </c>
      <c r="J25" s="49">
        <f t="shared" si="25"/>
        <v>0</v>
      </c>
      <c r="K25" s="118" t="str">
        <f t="shared" si="26"/>
        <v>I</v>
      </c>
      <c r="L25" s="123"/>
      <c r="M25" s="10">
        <v>0</v>
      </c>
      <c r="N25" s="136" t="s">
        <v>34</v>
      </c>
      <c r="O25" s="7">
        <f t="shared" si="0"/>
        <v>0</v>
      </c>
      <c r="P25" s="8">
        <f t="shared" si="1"/>
        <v>91</v>
      </c>
      <c r="Q25" s="40">
        <f t="shared" si="2"/>
        <v>91</v>
      </c>
      <c r="R25" s="41">
        <f t="shared" si="27"/>
        <v>0</v>
      </c>
      <c r="S25" s="127" t="str">
        <f t="shared" si="28"/>
        <v>N</v>
      </c>
      <c r="T25" s="131"/>
      <c r="U25" s="114">
        <v>0</v>
      </c>
      <c r="V25" s="74">
        <f t="shared" si="3"/>
        <v>0.99984772607724903</v>
      </c>
      <c r="W25" s="79">
        <f t="shared" si="29"/>
        <v>89.000152273922495</v>
      </c>
      <c r="X25" s="71" t="str">
        <f t="shared" si="30"/>
        <v>I</v>
      </c>
      <c r="Y25" s="9" t="str">
        <f t="shared" si="4"/>
        <v>I</v>
      </c>
      <c r="Z25" s="9" t="b">
        <f t="shared" si="5"/>
        <v>0</v>
      </c>
      <c r="AA25" s="9" t="b">
        <f t="shared" si="6"/>
        <v>0</v>
      </c>
      <c r="AB25" s="14" t="str">
        <f t="shared" si="31"/>
        <v>NÃO</v>
      </c>
      <c r="AC25" s="25" t="str">
        <f t="shared" si="7"/>
        <v>N</v>
      </c>
      <c r="AD25" s="14" t="b">
        <f t="shared" si="8"/>
        <v>0</v>
      </c>
      <c r="AE25" s="14" t="b">
        <f t="shared" si="9"/>
        <v>0</v>
      </c>
      <c r="AF25" s="26" t="str">
        <f t="shared" si="32"/>
        <v>NÃO</v>
      </c>
      <c r="AG25" s="25" t="str">
        <f t="shared" si="10"/>
        <v>I</v>
      </c>
      <c r="AH25" s="14" t="str">
        <f t="shared" si="11"/>
        <v>I</v>
      </c>
      <c r="AI25" s="14" t="b">
        <f t="shared" si="12"/>
        <v>0</v>
      </c>
      <c r="AJ25" s="26" t="str">
        <f t="shared" si="13"/>
        <v>NÃO</v>
      </c>
      <c r="AK25" s="14">
        <f t="shared" si="14"/>
        <v>0</v>
      </c>
      <c r="AL25" s="14">
        <f t="shared" si="15"/>
        <v>1.7452406437283512E-2</v>
      </c>
      <c r="AM25" s="24">
        <f t="shared" si="33"/>
        <v>0</v>
      </c>
      <c r="AN25" s="14">
        <f t="shared" si="16"/>
        <v>1.7449749160682683E-2</v>
      </c>
      <c r="AO25" s="14">
        <f t="shared" si="17"/>
        <v>1.7452406437283512E-2</v>
      </c>
      <c r="AP25" s="78">
        <f t="shared" si="34"/>
        <v>89.000152273922495</v>
      </c>
      <c r="AQ25" s="20" t="s">
        <v>86</v>
      </c>
      <c r="AR25" s="20"/>
      <c r="AS25" s="20"/>
      <c r="AT25" s="33">
        <f t="shared" si="18"/>
        <v>1</v>
      </c>
      <c r="AU25" s="33">
        <f t="shared" si="19"/>
        <v>0</v>
      </c>
      <c r="AV25" s="33">
        <f t="shared" si="20"/>
        <v>0</v>
      </c>
      <c r="AW25" s="34">
        <f t="shared" si="21"/>
        <v>-1.7449748351250485E-2</v>
      </c>
      <c r="AX25" s="34">
        <f t="shared" si="22"/>
        <v>-3.0458649045213493E-4</v>
      </c>
      <c r="AY25" s="34">
        <f t="shared" si="23"/>
        <v>0.99984769515639127</v>
      </c>
      <c r="AZ25" s="34">
        <f t="shared" si="35"/>
        <v>-1.7449748351250485E-2</v>
      </c>
      <c r="BA25" s="34">
        <f t="shared" si="36"/>
        <v>1</v>
      </c>
      <c r="BB25" s="34">
        <f t="shared" si="37"/>
        <v>1</v>
      </c>
      <c r="BC25" s="34">
        <f t="shared" si="38"/>
        <v>-1.7449748351250485E-2</v>
      </c>
      <c r="BD25" s="31">
        <f t="shared" si="39"/>
        <v>-0.99984767969313781</v>
      </c>
      <c r="BE25" s="11"/>
      <c r="BF25" s="11"/>
      <c r="BG25" s="11"/>
      <c r="BH25" s="11"/>
      <c r="BI25" s="11"/>
      <c r="BJ25" s="11"/>
      <c r="BK25" s="11"/>
    </row>
    <row r="26" spans="2:63" ht="18.75" thickBot="1">
      <c r="B26" s="141">
        <v>20</v>
      </c>
      <c r="C26" s="50">
        <v>1</v>
      </c>
      <c r="D26" s="50">
        <v>1</v>
      </c>
      <c r="E26" s="133" t="s">
        <v>7</v>
      </c>
      <c r="F26" s="143"/>
      <c r="G26" s="51">
        <v>0</v>
      </c>
      <c r="H26" s="51">
        <v>0</v>
      </c>
      <c r="I26" s="47">
        <f t="shared" si="24"/>
        <v>0.99984767969313781</v>
      </c>
      <c r="J26" s="49">
        <f t="shared" si="25"/>
        <v>0</v>
      </c>
      <c r="K26" s="118" t="str">
        <f t="shared" si="26"/>
        <v>I</v>
      </c>
      <c r="L26" s="123"/>
      <c r="M26" s="10">
        <v>0</v>
      </c>
      <c r="N26" s="136" t="s">
        <v>34</v>
      </c>
      <c r="O26" s="7">
        <f t="shared" si="0"/>
        <v>0</v>
      </c>
      <c r="P26" s="8">
        <f t="shared" si="1"/>
        <v>91</v>
      </c>
      <c r="Q26" s="40">
        <f t="shared" si="2"/>
        <v>91</v>
      </c>
      <c r="R26" s="41">
        <f t="shared" si="27"/>
        <v>0</v>
      </c>
      <c r="S26" s="127" t="str">
        <f t="shared" si="28"/>
        <v>N</v>
      </c>
      <c r="T26" s="131"/>
      <c r="U26" s="114">
        <v>0</v>
      </c>
      <c r="V26" s="74">
        <f t="shared" si="3"/>
        <v>0.99984772607724903</v>
      </c>
      <c r="W26" s="79">
        <f t="shared" si="29"/>
        <v>89.000152273922495</v>
      </c>
      <c r="X26" s="71" t="str">
        <f t="shared" si="30"/>
        <v>I</v>
      </c>
      <c r="Y26" s="9" t="str">
        <f t="shared" si="4"/>
        <v>I</v>
      </c>
      <c r="Z26" s="9" t="b">
        <f t="shared" si="5"/>
        <v>0</v>
      </c>
      <c r="AA26" s="9" t="b">
        <f t="shared" si="6"/>
        <v>0</v>
      </c>
      <c r="AB26" s="14" t="str">
        <f t="shared" si="31"/>
        <v>NÃO</v>
      </c>
      <c r="AC26" s="25" t="str">
        <f t="shared" si="7"/>
        <v>N</v>
      </c>
      <c r="AD26" s="14" t="b">
        <f t="shared" si="8"/>
        <v>0</v>
      </c>
      <c r="AE26" s="14" t="b">
        <f t="shared" si="9"/>
        <v>0</v>
      </c>
      <c r="AF26" s="26" t="str">
        <f t="shared" si="32"/>
        <v>NÃO</v>
      </c>
      <c r="AG26" s="25" t="str">
        <f t="shared" si="10"/>
        <v>I</v>
      </c>
      <c r="AH26" s="14" t="str">
        <f t="shared" si="11"/>
        <v>I</v>
      </c>
      <c r="AI26" s="14" t="b">
        <f t="shared" si="12"/>
        <v>0</v>
      </c>
      <c r="AJ26" s="26" t="str">
        <f t="shared" si="13"/>
        <v>NÃO</v>
      </c>
      <c r="AK26" s="14">
        <f t="shared" si="14"/>
        <v>0</v>
      </c>
      <c r="AL26" s="14">
        <f t="shared" si="15"/>
        <v>1.7452406437283512E-2</v>
      </c>
      <c r="AM26" s="24">
        <f t="shared" si="33"/>
        <v>0</v>
      </c>
      <c r="AN26" s="14">
        <f t="shared" si="16"/>
        <v>1.7449749160682683E-2</v>
      </c>
      <c r="AO26" s="14">
        <f t="shared" si="17"/>
        <v>1.7452406437283512E-2</v>
      </c>
      <c r="AP26" s="78">
        <f t="shared" si="34"/>
        <v>89.000152273922495</v>
      </c>
      <c r="AQ26" s="11"/>
      <c r="AR26" s="11"/>
      <c r="AS26" s="11"/>
      <c r="AT26" s="33">
        <f t="shared" si="18"/>
        <v>1</v>
      </c>
      <c r="AU26" s="33">
        <f t="shared" si="19"/>
        <v>0</v>
      </c>
      <c r="AV26" s="33">
        <f t="shared" si="20"/>
        <v>0</v>
      </c>
      <c r="AW26" s="34">
        <f t="shared" si="21"/>
        <v>-1.7449748351250485E-2</v>
      </c>
      <c r="AX26" s="34">
        <f t="shared" si="22"/>
        <v>-3.0458649045213493E-4</v>
      </c>
      <c r="AY26" s="34">
        <f t="shared" si="23"/>
        <v>0.99984769515639127</v>
      </c>
      <c r="AZ26" s="34">
        <f t="shared" si="35"/>
        <v>-1.7449748351250485E-2</v>
      </c>
      <c r="BA26" s="34">
        <f t="shared" si="36"/>
        <v>1</v>
      </c>
      <c r="BB26" s="34">
        <f t="shared" si="37"/>
        <v>1</v>
      </c>
      <c r="BC26" s="34">
        <f t="shared" si="38"/>
        <v>-1.7449748351250485E-2</v>
      </c>
      <c r="BD26" s="31">
        <f t="shared" si="39"/>
        <v>-0.99984767969313781</v>
      </c>
      <c r="BE26" s="11"/>
      <c r="BF26" s="11"/>
      <c r="BG26" s="11"/>
      <c r="BH26" s="11"/>
      <c r="BI26" s="11"/>
      <c r="BJ26" s="11"/>
      <c r="BK26" s="11"/>
    </row>
    <row r="27" spans="2:63" ht="18.75" thickBot="1">
      <c r="B27" s="141">
        <v>21</v>
      </c>
      <c r="C27" s="50">
        <v>1</v>
      </c>
      <c r="D27" s="50">
        <v>1</v>
      </c>
      <c r="E27" s="133" t="s">
        <v>7</v>
      </c>
      <c r="F27" s="143"/>
      <c r="G27" s="51">
        <v>0</v>
      </c>
      <c r="H27" s="51">
        <v>0</v>
      </c>
      <c r="I27" s="47">
        <f t="shared" si="24"/>
        <v>0.99984767969313781</v>
      </c>
      <c r="J27" s="49">
        <f t="shared" si="25"/>
        <v>0</v>
      </c>
      <c r="K27" s="118" t="str">
        <f t="shared" si="26"/>
        <v>I</v>
      </c>
      <c r="L27" s="123"/>
      <c r="M27" s="10">
        <v>0</v>
      </c>
      <c r="N27" s="136" t="s">
        <v>34</v>
      </c>
      <c r="O27" s="7">
        <f t="shared" si="0"/>
        <v>0</v>
      </c>
      <c r="P27" s="8">
        <f t="shared" si="1"/>
        <v>91</v>
      </c>
      <c r="Q27" s="40">
        <f t="shared" si="2"/>
        <v>91</v>
      </c>
      <c r="R27" s="41">
        <f t="shared" si="27"/>
        <v>0</v>
      </c>
      <c r="S27" s="127" t="str">
        <f t="shared" si="28"/>
        <v>N</v>
      </c>
      <c r="T27" s="131"/>
      <c r="U27" s="114">
        <v>0</v>
      </c>
      <c r="V27" s="74">
        <f t="shared" si="3"/>
        <v>0.99984772607724903</v>
      </c>
      <c r="W27" s="79">
        <f t="shared" si="29"/>
        <v>89.000152273922495</v>
      </c>
      <c r="X27" s="71" t="str">
        <f t="shared" si="30"/>
        <v>I</v>
      </c>
      <c r="Y27" s="9" t="str">
        <f t="shared" si="4"/>
        <v>I</v>
      </c>
      <c r="Z27" s="9" t="b">
        <f t="shared" si="5"/>
        <v>0</v>
      </c>
      <c r="AA27" s="9" t="b">
        <f t="shared" si="6"/>
        <v>0</v>
      </c>
      <c r="AB27" s="14" t="str">
        <f t="shared" si="31"/>
        <v>NÃO</v>
      </c>
      <c r="AC27" s="25" t="str">
        <f t="shared" si="7"/>
        <v>N</v>
      </c>
      <c r="AD27" s="14" t="b">
        <f t="shared" si="8"/>
        <v>0</v>
      </c>
      <c r="AE27" s="14" t="b">
        <f t="shared" si="9"/>
        <v>0</v>
      </c>
      <c r="AF27" s="26" t="str">
        <f t="shared" si="32"/>
        <v>NÃO</v>
      </c>
      <c r="AG27" s="25" t="str">
        <f t="shared" si="10"/>
        <v>I</v>
      </c>
      <c r="AH27" s="14" t="str">
        <f t="shared" si="11"/>
        <v>I</v>
      </c>
      <c r="AI27" s="14" t="b">
        <f t="shared" si="12"/>
        <v>0</v>
      </c>
      <c r="AJ27" s="26" t="str">
        <f t="shared" si="13"/>
        <v>NÃO</v>
      </c>
      <c r="AK27" s="14">
        <f t="shared" si="14"/>
        <v>0</v>
      </c>
      <c r="AL27" s="14">
        <f t="shared" si="15"/>
        <v>1.7452406437283512E-2</v>
      </c>
      <c r="AM27" s="24">
        <f t="shared" si="33"/>
        <v>0</v>
      </c>
      <c r="AN27" s="14">
        <f t="shared" si="16"/>
        <v>1.7449749160682683E-2</v>
      </c>
      <c r="AO27" s="14">
        <f t="shared" si="17"/>
        <v>1.7452406437283512E-2</v>
      </c>
      <c r="AP27" s="78">
        <f t="shared" si="34"/>
        <v>89.000152273922495</v>
      </c>
      <c r="AQ27" s="11"/>
      <c r="AR27" s="11"/>
      <c r="AS27" s="11"/>
      <c r="AT27" s="33">
        <f t="shared" si="18"/>
        <v>1</v>
      </c>
      <c r="AU27" s="33">
        <f t="shared" si="19"/>
        <v>0</v>
      </c>
      <c r="AV27" s="33">
        <f t="shared" si="20"/>
        <v>0</v>
      </c>
      <c r="AW27" s="34">
        <f t="shared" si="21"/>
        <v>-1.7449748351250485E-2</v>
      </c>
      <c r="AX27" s="34">
        <f t="shared" si="22"/>
        <v>-3.0458649045213493E-4</v>
      </c>
      <c r="AY27" s="34">
        <f t="shared" si="23"/>
        <v>0.99984769515639127</v>
      </c>
      <c r="AZ27" s="34">
        <f t="shared" si="35"/>
        <v>-1.7449748351250485E-2</v>
      </c>
      <c r="BA27" s="34">
        <f t="shared" si="36"/>
        <v>1</v>
      </c>
      <c r="BB27" s="34">
        <f t="shared" si="37"/>
        <v>1</v>
      </c>
      <c r="BC27" s="34">
        <f t="shared" si="38"/>
        <v>-1.7449748351250485E-2</v>
      </c>
      <c r="BD27" s="31">
        <f t="shared" si="39"/>
        <v>-0.99984767969313781</v>
      </c>
      <c r="BE27" s="11"/>
      <c r="BF27" s="11"/>
      <c r="BG27" s="11"/>
      <c r="BH27" s="11"/>
      <c r="BI27" s="11"/>
      <c r="BJ27" s="11"/>
      <c r="BK27" s="11"/>
    </row>
    <row r="28" spans="2:63" ht="18.75" thickBot="1">
      <c r="B28" s="141">
        <v>22</v>
      </c>
      <c r="C28" s="50">
        <v>1</v>
      </c>
      <c r="D28" s="50">
        <v>1</v>
      </c>
      <c r="E28" s="133" t="s">
        <v>7</v>
      </c>
      <c r="F28" s="143"/>
      <c r="G28" s="51">
        <v>0</v>
      </c>
      <c r="H28" s="51">
        <v>0</v>
      </c>
      <c r="I28" s="47">
        <f t="shared" si="24"/>
        <v>0.99984767969313781</v>
      </c>
      <c r="J28" s="49">
        <f t="shared" si="25"/>
        <v>0</v>
      </c>
      <c r="K28" s="118" t="str">
        <f t="shared" si="26"/>
        <v>I</v>
      </c>
      <c r="L28" s="123"/>
      <c r="M28" s="10">
        <v>0</v>
      </c>
      <c r="N28" s="136" t="s">
        <v>34</v>
      </c>
      <c r="O28" s="7">
        <f t="shared" si="0"/>
        <v>0</v>
      </c>
      <c r="P28" s="8">
        <f t="shared" si="1"/>
        <v>91</v>
      </c>
      <c r="Q28" s="40">
        <f t="shared" si="2"/>
        <v>91</v>
      </c>
      <c r="R28" s="41">
        <f t="shared" si="27"/>
        <v>0</v>
      </c>
      <c r="S28" s="127" t="str">
        <f t="shared" si="28"/>
        <v>N</v>
      </c>
      <c r="T28" s="131"/>
      <c r="U28" s="114">
        <v>0</v>
      </c>
      <c r="V28" s="74">
        <f t="shared" si="3"/>
        <v>0.99984772607724903</v>
      </c>
      <c r="W28" s="79">
        <f t="shared" si="29"/>
        <v>89.000152273922495</v>
      </c>
      <c r="X28" s="71" t="str">
        <f t="shared" si="30"/>
        <v>I</v>
      </c>
      <c r="Y28" s="9" t="str">
        <f t="shared" si="4"/>
        <v>I</v>
      </c>
      <c r="Z28" s="9" t="b">
        <f t="shared" si="5"/>
        <v>0</v>
      </c>
      <c r="AA28" s="9" t="b">
        <f t="shared" si="6"/>
        <v>0</v>
      </c>
      <c r="AB28" s="14" t="str">
        <f t="shared" si="31"/>
        <v>NÃO</v>
      </c>
      <c r="AC28" s="25" t="str">
        <f t="shared" si="7"/>
        <v>N</v>
      </c>
      <c r="AD28" s="14" t="b">
        <f t="shared" si="8"/>
        <v>0</v>
      </c>
      <c r="AE28" s="14" t="b">
        <f t="shared" si="9"/>
        <v>0</v>
      </c>
      <c r="AF28" s="26" t="str">
        <f t="shared" si="32"/>
        <v>NÃO</v>
      </c>
      <c r="AG28" s="25" t="str">
        <f t="shared" si="10"/>
        <v>I</v>
      </c>
      <c r="AH28" s="14" t="str">
        <f t="shared" si="11"/>
        <v>I</v>
      </c>
      <c r="AI28" s="14" t="b">
        <f t="shared" si="12"/>
        <v>0</v>
      </c>
      <c r="AJ28" s="26" t="str">
        <f t="shared" si="13"/>
        <v>NÃO</v>
      </c>
      <c r="AK28" s="14">
        <f t="shared" si="14"/>
        <v>0</v>
      </c>
      <c r="AL28" s="14">
        <f t="shared" si="15"/>
        <v>1.7452406437283512E-2</v>
      </c>
      <c r="AM28" s="24">
        <f t="shared" si="33"/>
        <v>0</v>
      </c>
      <c r="AN28" s="14">
        <f t="shared" si="16"/>
        <v>1.7449749160682683E-2</v>
      </c>
      <c r="AO28" s="14">
        <f t="shared" si="17"/>
        <v>1.7452406437283512E-2</v>
      </c>
      <c r="AP28" s="78">
        <f t="shared" si="34"/>
        <v>89.000152273922495</v>
      </c>
      <c r="AQ28" s="11"/>
      <c r="AR28" s="11"/>
      <c r="AS28" s="11"/>
      <c r="AT28" s="33">
        <f t="shared" si="18"/>
        <v>1</v>
      </c>
      <c r="AU28" s="33">
        <f t="shared" si="19"/>
        <v>0</v>
      </c>
      <c r="AV28" s="33">
        <f t="shared" si="20"/>
        <v>0</v>
      </c>
      <c r="AW28" s="34">
        <f t="shared" si="21"/>
        <v>-1.7449748351250485E-2</v>
      </c>
      <c r="AX28" s="34">
        <f t="shared" si="22"/>
        <v>-3.0458649045213493E-4</v>
      </c>
      <c r="AY28" s="34">
        <f t="shared" si="23"/>
        <v>0.99984769515639127</v>
      </c>
      <c r="AZ28" s="34">
        <f t="shared" si="35"/>
        <v>-1.7449748351250485E-2</v>
      </c>
      <c r="BA28" s="34">
        <f t="shared" si="36"/>
        <v>1</v>
      </c>
      <c r="BB28" s="34">
        <f t="shared" si="37"/>
        <v>1</v>
      </c>
      <c r="BC28" s="34">
        <f t="shared" si="38"/>
        <v>-1.7449748351250485E-2</v>
      </c>
      <c r="BD28" s="31">
        <f t="shared" si="39"/>
        <v>-0.99984767969313781</v>
      </c>
      <c r="BE28" s="11"/>
      <c r="BF28" s="11"/>
      <c r="BG28" s="11"/>
      <c r="BH28" s="11"/>
      <c r="BI28" s="11"/>
      <c r="BJ28" s="11"/>
      <c r="BK28" s="11"/>
    </row>
    <row r="29" spans="2:63" ht="18.75" thickBot="1">
      <c r="B29" s="141">
        <v>23</v>
      </c>
      <c r="C29" s="50">
        <v>1</v>
      </c>
      <c r="D29" s="50">
        <v>1</v>
      </c>
      <c r="E29" s="133" t="s">
        <v>7</v>
      </c>
      <c r="F29" s="143"/>
      <c r="G29" s="51">
        <v>0</v>
      </c>
      <c r="H29" s="51">
        <v>0</v>
      </c>
      <c r="I29" s="47">
        <f t="shared" si="24"/>
        <v>0.99984767969313781</v>
      </c>
      <c r="J29" s="49">
        <f t="shared" si="25"/>
        <v>0</v>
      </c>
      <c r="K29" s="118" t="str">
        <f t="shared" si="26"/>
        <v>I</v>
      </c>
      <c r="L29" s="123"/>
      <c r="M29" s="10">
        <v>0</v>
      </c>
      <c r="N29" s="136" t="s">
        <v>34</v>
      </c>
      <c r="O29" s="7">
        <f t="shared" si="0"/>
        <v>0</v>
      </c>
      <c r="P29" s="8">
        <f t="shared" si="1"/>
        <v>91</v>
      </c>
      <c r="Q29" s="40">
        <f t="shared" si="2"/>
        <v>91</v>
      </c>
      <c r="R29" s="41">
        <f t="shared" si="27"/>
        <v>0</v>
      </c>
      <c r="S29" s="127" t="str">
        <f t="shared" si="28"/>
        <v>N</v>
      </c>
      <c r="T29" s="131"/>
      <c r="U29" s="114">
        <v>0</v>
      </c>
      <c r="V29" s="74">
        <f t="shared" si="3"/>
        <v>0.99984772607724903</v>
      </c>
      <c r="W29" s="79">
        <f t="shared" si="29"/>
        <v>89.000152273922495</v>
      </c>
      <c r="X29" s="71" t="str">
        <f t="shared" si="30"/>
        <v>I</v>
      </c>
      <c r="Y29" s="9" t="str">
        <f t="shared" si="4"/>
        <v>I</v>
      </c>
      <c r="Z29" s="9" t="b">
        <f t="shared" si="5"/>
        <v>0</v>
      </c>
      <c r="AA29" s="9" t="b">
        <f t="shared" si="6"/>
        <v>0</v>
      </c>
      <c r="AB29" s="14" t="str">
        <f t="shared" si="31"/>
        <v>NÃO</v>
      </c>
      <c r="AC29" s="25" t="str">
        <f t="shared" si="7"/>
        <v>N</v>
      </c>
      <c r="AD29" s="14" t="b">
        <f t="shared" si="8"/>
        <v>0</v>
      </c>
      <c r="AE29" s="14" t="b">
        <f t="shared" si="9"/>
        <v>0</v>
      </c>
      <c r="AF29" s="26" t="str">
        <f t="shared" si="32"/>
        <v>NÃO</v>
      </c>
      <c r="AG29" s="25" t="str">
        <f t="shared" si="10"/>
        <v>I</v>
      </c>
      <c r="AH29" s="14" t="str">
        <f t="shared" si="11"/>
        <v>I</v>
      </c>
      <c r="AI29" s="14" t="b">
        <f t="shared" si="12"/>
        <v>0</v>
      </c>
      <c r="AJ29" s="26" t="str">
        <f t="shared" si="13"/>
        <v>NÃO</v>
      </c>
      <c r="AK29" s="14">
        <f t="shared" si="14"/>
        <v>0</v>
      </c>
      <c r="AL29" s="14">
        <f t="shared" si="15"/>
        <v>1.7452406437283512E-2</v>
      </c>
      <c r="AM29" s="24">
        <f t="shared" si="33"/>
        <v>0</v>
      </c>
      <c r="AN29" s="14">
        <f t="shared" si="16"/>
        <v>1.7449749160682683E-2</v>
      </c>
      <c r="AO29" s="14">
        <f t="shared" si="17"/>
        <v>1.7452406437283512E-2</v>
      </c>
      <c r="AP29" s="78">
        <f t="shared" si="34"/>
        <v>89.000152273922495</v>
      </c>
      <c r="AQ29" s="11"/>
      <c r="AR29" s="11"/>
      <c r="AS29" s="11"/>
      <c r="AT29" s="33">
        <f t="shared" si="18"/>
        <v>1</v>
      </c>
      <c r="AU29" s="33">
        <f t="shared" si="19"/>
        <v>0</v>
      </c>
      <c r="AV29" s="33">
        <f t="shared" si="20"/>
        <v>0</v>
      </c>
      <c r="AW29" s="34">
        <f t="shared" si="21"/>
        <v>-1.7449748351250485E-2</v>
      </c>
      <c r="AX29" s="34">
        <f t="shared" si="22"/>
        <v>-3.0458649045213493E-4</v>
      </c>
      <c r="AY29" s="34">
        <f t="shared" si="23"/>
        <v>0.99984769515639127</v>
      </c>
      <c r="AZ29" s="34">
        <f t="shared" si="35"/>
        <v>-1.7449748351250485E-2</v>
      </c>
      <c r="BA29" s="34">
        <f t="shared" si="36"/>
        <v>1</v>
      </c>
      <c r="BB29" s="34">
        <f t="shared" si="37"/>
        <v>1</v>
      </c>
      <c r="BC29" s="34">
        <f t="shared" si="38"/>
        <v>-1.7449748351250485E-2</v>
      </c>
      <c r="BD29" s="31">
        <f t="shared" si="39"/>
        <v>-0.99984767969313781</v>
      </c>
      <c r="BE29" s="11"/>
      <c r="BF29" s="11"/>
      <c r="BG29" s="11"/>
      <c r="BH29" s="11"/>
      <c r="BI29" s="11"/>
      <c r="BJ29" s="11"/>
      <c r="BK29" s="11"/>
    </row>
    <row r="30" spans="2:63" ht="18.75" thickBot="1">
      <c r="B30" s="141">
        <v>24</v>
      </c>
      <c r="C30" s="50">
        <v>1</v>
      </c>
      <c r="D30" s="50">
        <v>1</v>
      </c>
      <c r="E30" s="133" t="s">
        <v>7</v>
      </c>
      <c r="F30" s="143"/>
      <c r="G30" s="51">
        <v>0</v>
      </c>
      <c r="H30" s="51">
        <v>0</v>
      </c>
      <c r="I30" s="47">
        <f t="shared" si="24"/>
        <v>0.99984767969313781</v>
      </c>
      <c r="J30" s="49">
        <f t="shared" si="25"/>
        <v>0</v>
      </c>
      <c r="K30" s="118" t="str">
        <f t="shared" si="26"/>
        <v>I</v>
      </c>
      <c r="L30" s="123"/>
      <c r="M30" s="10">
        <v>0</v>
      </c>
      <c r="N30" s="136" t="s">
        <v>34</v>
      </c>
      <c r="O30" s="7">
        <f t="shared" si="0"/>
        <v>0</v>
      </c>
      <c r="P30" s="8">
        <f t="shared" si="1"/>
        <v>91</v>
      </c>
      <c r="Q30" s="40">
        <f t="shared" si="2"/>
        <v>91</v>
      </c>
      <c r="R30" s="41">
        <f t="shared" si="27"/>
        <v>0</v>
      </c>
      <c r="S30" s="127" t="str">
        <f t="shared" si="28"/>
        <v>N</v>
      </c>
      <c r="T30" s="131"/>
      <c r="U30" s="114">
        <v>0</v>
      </c>
      <c r="V30" s="74">
        <f t="shared" si="3"/>
        <v>0.99984772607724903</v>
      </c>
      <c r="W30" s="79">
        <f t="shared" si="29"/>
        <v>89.000152273922495</v>
      </c>
      <c r="X30" s="71" t="str">
        <f t="shared" si="30"/>
        <v>I</v>
      </c>
      <c r="Y30" s="9" t="str">
        <f t="shared" si="4"/>
        <v>I</v>
      </c>
      <c r="Z30" s="9" t="b">
        <f t="shared" si="5"/>
        <v>0</v>
      </c>
      <c r="AA30" s="9" t="b">
        <f t="shared" si="6"/>
        <v>0</v>
      </c>
      <c r="AB30" s="14" t="str">
        <f t="shared" si="31"/>
        <v>NÃO</v>
      </c>
      <c r="AC30" s="25" t="str">
        <f t="shared" si="7"/>
        <v>N</v>
      </c>
      <c r="AD30" s="14" t="b">
        <f t="shared" si="8"/>
        <v>0</v>
      </c>
      <c r="AE30" s="14" t="b">
        <f t="shared" si="9"/>
        <v>0</v>
      </c>
      <c r="AF30" s="26" t="str">
        <f t="shared" si="32"/>
        <v>NÃO</v>
      </c>
      <c r="AG30" s="25" t="str">
        <f t="shared" si="10"/>
        <v>I</v>
      </c>
      <c r="AH30" s="14" t="str">
        <f t="shared" si="11"/>
        <v>I</v>
      </c>
      <c r="AI30" s="14" t="b">
        <f t="shared" si="12"/>
        <v>0</v>
      </c>
      <c r="AJ30" s="26" t="str">
        <f t="shared" si="13"/>
        <v>NÃO</v>
      </c>
      <c r="AK30" s="14">
        <f t="shared" si="14"/>
        <v>0</v>
      </c>
      <c r="AL30" s="14">
        <f t="shared" si="15"/>
        <v>1.7452406437283512E-2</v>
      </c>
      <c r="AM30" s="24">
        <f t="shared" si="33"/>
        <v>0</v>
      </c>
      <c r="AN30" s="14">
        <f t="shared" si="16"/>
        <v>1.7449749160682683E-2</v>
      </c>
      <c r="AO30" s="14">
        <f t="shared" si="17"/>
        <v>1.7452406437283512E-2</v>
      </c>
      <c r="AP30" s="78">
        <f t="shared" si="34"/>
        <v>89.000152273922495</v>
      </c>
      <c r="AQ30" s="11"/>
      <c r="AR30" s="11"/>
      <c r="AS30" s="11"/>
      <c r="AT30" s="33">
        <f t="shared" si="18"/>
        <v>1</v>
      </c>
      <c r="AU30" s="33">
        <f t="shared" si="19"/>
        <v>0</v>
      </c>
      <c r="AV30" s="33">
        <f t="shared" si="20"/>
        <v>0</v>
      </c>
      <c r="AW30" s="34">
        <f t="shared" si="21"/>
        <v>-1.7449748351250485E-2</v>
      </c>
      <c r="AX30" s="34">
        <f t="shared" si="22"/>
        <v>-3.0458649045213493E-4</v>
      </c>
      <c r="AY30" s="34">
        <f t="shared" si="23"/>
        <v>0.99984769515639127</v>
      </c>
      <c r="AZ30" s="34">
        <f t="shared" si="35"/>
        <v>-1.7449748351250485E-2</v>
      </c>
      <c r="BA30" s="34">
        <f t="shared" si="36"/>
        <v>1</v>
      </c>
      <c r="BB30" s="34">
        <f t="shared" si="37"/>
        <v>1</v>
      </c>
      <c r="BC30" s="34">
        <f t="shared" si="38"/>
        <v>-1.7449748351250485E-2</v>
      </c>
      <c r="BD30" s="31">
        <f t="shared" si="39"/>
        <v>-0.99984767969313781</v>
      </c>
      <c r="BE30" s="11"/>
      <c r="BF30" s="11"/>
      <c r="BG30" s="11"/>
      <c r="BH30" s="11"/>
      <c r="BI30" s="11"/>
      <c r="BJ30" s="11"/>
      <c r="BK30" s="11"/>
    </row>
    <row r="31" spans="2:63" ht="18.75" thickBot="1">
      <c r="B31" s="141">
        <v>25</v>
      </c>
      <c r="C31" s="50">
        <v>1</v>
      </c>
      <c r="D31" s="50">
        <v>1</v>
      </c>
      <c r="E31" s="133" t="s">
        <v>7</v>
      </c>
      <c r="F31" s="143"/>
      <c r="G31" s="51">
        <v>0</v>
      </c>
      <c r="H31" s="51">
        <v>0</v>
      </c>
      <c r="I31" s="47">
        <f t="shared" si="24"/>
        <v>0.99984767969313781</v>
      </c>
      <c r="J31" s="49">
        <f t="shared" si="25"/>
        <v>0</v>
      </c>
      <c r="K31" s="118" t="str">
        <f t="shared" si="26"/>
        <v>I</v>
      </c>
      <c r="L31" s="123"/>
      <c r="M31" s="10">
        <v>0</v>
      </c>
      <c r="N31" s="136" t="s">
        <v>34</v>
      </c>
      <c r="O31" s="7">
        <f t="shared" si="0"/>
        <v>0</v>
      </c>
      <c r="P31" s="8">
        <f t="shared" si="1"/>
        <v>91</v>
      </c>
      <c r="Q31" s="40">
        <f t="shared" si="2"/>
        <v>91</v>
      </c>
      <c r="R31" s="41">
        <f t="shared" si="27"/>
        <v>0</v>
      </c>
      <c r="S31" s="127" t="str">
        <f t="shared" si="28"/>
        <v>N</v>
      </c>
      <c r="T31" s="131"/>
      <c r="U31" s="114">
        <v>0</v>
      </c>
      <c r="V31" s="74">
        <f t="shared" si="3"/>
        <v>0.99984772607724903</v>
      </c>
      <c r="W31" s="79">
        <f t="shared" si="29"/>
        <v>89.000152273922495</v>
      </c>
      <c r="X31" s="71" t="str">
        <f t="shared" si="30"/>
        <v>I</v>
      </c>
      <c r="Y31" s="9" t="str">
        <f t="shared" si="4"/>
        <v>I</v>
      </c>
      <c r="Z31" s="9" t="b">
        <f t="shared" si="5"/>
        <v>0</v>
      </c>
      <c r="AA31" s="9" t="b">
        <f t="shared" si="6"/>
        <v>0</v>
      </c>
      <c r="AB31" s="14" t="str">
        <f t="shared" si="31"/>
        <v>NÃO</v>
      </c>
      <c r="AC31" s="25" t="str">
        <f t="shared" si="7"/>
        <v>N</v>
      </c>
      <c r="AD31" s="14" t="b">
        <f t="shared" si="8"/>
        <v>0</v>
      </c>
      <c r="AE31" s="14" t="b">
        <f t="shared" si="9"/>
        <v>0</v>
      </c>
      <c r="AF31" s="26" t="str">
        <f t="shared" si="32"/>
        <v>NÃO</v>
      </c>
      <c r="AG31" s="25" t="str">
        <f t="shared" si="10"/>
        <v>I</v>
      </c>
      <c r="AH31" s="14" t="str">
        <f t="shared" si="11"/>
        <v>I</v>
      </c>
      <c r="AI31" s="14" t="b">
        <f t="shared" si="12"/>
        <v>0</v>
      </c>
      <c r="AJ31" s="26" t="str">
        <f t="shared" si="13"/>
        <v>NÃO</v>
      </c>
      <c r="AK31" s="14">
        <f t="shared" si="14"/>
        <v>0</v>
      </c>
      <c r="AL31" s="14">
        <f t="shared" si="15"/>
        <v>1.7452406437283512E-2</v>
      </c>
      <c r="AM31" s="24">
        <f t="shared" si="33"/>
        <v>0</v>
      </c>
      <c r="AN31" s="14">
        <f t="shared" si="16"/>
        <v>1.7449749160682683E-2</v>
      </c>
      <c r="AO31" s="14">
        <f t="shared" si="17"/>
        <v>1.7452406437283512E-2</v>
      </c>
      <c r="AP31" s="78">
        <f t="shared" si="34"/>
        <v>89.000152273922495</v>
      </c>
      <c r="AQ31" s="11"/>
      <c r="AR31" s="11"/>
      <c r="AS31" s="11"/>
      <c r="AT31" s="33">
        <f t="shared" si="18"/>
        <v>1</v>
      </c>
      <c r="AU31" s="33">
        <f t="shared" si="19"/>
        <v>0</v>
      </c>
      <c r="AV31" s="33">
        <f t="shared" si="20"/>
        <v>0</v>
      </c>
      <c r="AW31" s="34">
        <f t="shared" si="21"/>
        <v>-1.7449748351250485E-2</v>
      </c>
      <c r="AX31" s="34">
        <f t="shared" si="22"/>
        <v>-3.0458649045213493E-4</v>
      </c>
      <c r="AY31" s="34">
        <f t="shared" si="23"/>
        <v>0.99984769515639127</v>
      </c>
      <c r="AZ31" s="34">
        <f t="shared" si="35"/>
        <v>-1.7449748351250485E-2</v>
      </c>
      <c r="BA31" s="34">
        <f t="shared" si="36"/>
        <v>1</v>
      </c>
      <c r="BB31" s="34">
        <f t="shared" si="37"/>
        <v>1</v>
      </c>
      <c r="BC31" s="34">
        <f t="shared" si="38"/>
        <v>-1.7449748351250485E-2</v>
      </c>
      <c r="BD31" s="31">
        <f t="shared" si="39"/>
        <v>-0.99984767969313781</v>
      </c>
      <c r="BE31" s="11"/>
      <c r="BF31" s="11"/>
      <c r="BG31" s="11"/>
      <c r="BH31" s="11"/>
      <c r="BI31" s="11"/>
      <c r="BJ31" s="11"/>
      <c r="BK31" s="11"/>
    </row>
    <row r="32" spans="2:63" ht="18.75" thickBot="1">
      <c r="B32" s="141">
        <v>26</v>
      </c>
      <c r="C32" s="50">
        <v>1</v>
      </c>
      <c r="D32" s="50">
        <v>1</v>
      </c>
      <c r="E32" s="133" t="s">
        <v>7</v>
      </c>
      <c r="F32" s="143"/>
      <c r="G32" s="51">
        <v>0</v>
      </c>
      <c r="H32" s="51">
        <v>0</v>
      </c>
      <c r="I32" s="47">
        <f t="shared" si="24"/>
        <v>0.99984767969313781</v>
      </c>
      <c r="J32" s="49">
        <f t="shared" si="25"/>
        <v>0</v>
      </c>
      <c r="K32" s="118" t="str">
        <f t="shared" si="26"/>
        <v>I</v>
      </c>
      <c r="L32" s="123"/>
      <c r="M32" s="10">
        <v>0</v>
      </c>
      <c r="N32" s="136" t="s">
        <v>34</v>
      </c>
      <c r="O32" s="7">
        <f t="shared" si="0"/>
        <v>0</v>
      </c>
      <c r="P32" s="8">
        <f t="shared" si="1"/>
        <v>91</v>
      </c>
      <c r="Q32" s="40">
        <f t="shared" si="2"/>
        <v>91</v>
      </c>
      <c r="R32" s="41">
        <f t="shared" si="27"/>
        <v>0</v>
      </c>
      <c r="S32" s="127" t="str">
        <f t="shared" si="28"/>
        <v>N</v>
      </c>
      <c r="T32" s="131"/>
      <c r="U32" s="114">
        <v>0</v>
      </c>
      <c r="V32" s="74">
        <f t="shared" si="3"/>
        <v>0.99984772607724903</v>
      </c>
      <c r="W32" s="79">
        <f t="shared" si="29"/>
        <v>89.000152273922495</v>
      </c>
      <c r="X32" s="71" t="str">
        <f t="shared" si="30"/>
        <v>I</v>
      </c>
      <c r="Y32" s="9" t="str">
        <f t="shared" si="4"/>
        <v>I</v>
      </c>
      <c r="Z32" s="9" t="b">
        <f t="shared" si="5"/>
        <v>0</v>
      </c>
      <c r="AA32" s="9" t="b">
        <f t="shared" si="6"/>
        <v>0</v>
      </c>
      <c r="AB32" s="14" t="str">
        <f t="shared" si="31"/>
        <v>NÃO</v>
      </c>
      <c r="AC32" s="25" t="str">
        <f t="shared" si="7"/>
        <v>N</v>
      </c>
      <c r="AD32" s="14" t="b">
        <f t="shared" si="8"/>
        <v>0</v>
      </c>
      <c r="AE32" s="14" t="b">
        <f t="shared" si="9"/>
        <v>0</v>
      </c>
      <c r="AF32" s="26" t="str">
        <f t="shared" si="32"/>
        <v>NÃO</v>
      </c>
      <c r="AG32" s="25" t="str">
        <f t="shared" si="10"/>
        <v>I</v>
      </c>
      <c r="AH32" s="14" t="str">
        <f t="shared" si="11"/>
        <v>I</v>
      </c>
      <c r="AI32" s="14" t="b">
        <f t="shared" si="12"/>
        <v>0</v>
      </c>
      <c r="AJ32" s="26" t="str">
        <f t="shared" si="13"/>
        <v>NÃO</v>
      </c>
      <c r="AK32" s="14">
        <f t="shared" si="14"/>
        <v>0</v>
      </c>
      <c r="AL32" s="14">
        <f t="shared" si="15"/>
        <v>1.7452406437283512E-2</v>
      </c>
      <c r="AM32" s="24">
        <f t="shared" si="33"/>
        <v>0</v>
      </c>
      <c r="AN32" s="14">
        <f t="shared" si="16"/>
        <v>1.7449749160682683E-2</v>
      </c>
      <c r="AO32" s="14">
        <f t="shared" si="17"/>
        <v>1.7452406437283512E-2</v>
      </c>
      <c r="AP32" s="78">
        <f t="shared" si="34"/>
        <v>89.000152273922495</v>
      </c>
      <c r="AQ32" s="11"/>
      <c r="AR32" s="11"/>
      <c r="AS32" s="11"/>
      <c r="AT32" s="33">
        <f t="shared" si="18"/>
        <v>1</v>
      </c>
      <c r="AU32" s="33">
        <f t="shared" si="19"/>
        <v>0</v>
      </c>
      <c r="AV32" s="33">
        <f t="shared" si="20"/>
        <v>0</v>
      </c>
      <c r="AW32" s="34">
        <f t="shared" si="21"/>
        <v>-1.7449748351250485E-2</v>
      </c>
      <c r="AX32" s="34">
        <f t="shared" si="22"/>
        <v>-3.0458649045213493E-4</v>
      </c>
      <c r="AY32" s="34">
        <f t="shared" si="23"/>
        <v>0.99984769515639127</v>
      </c>
      <c r="AZ32" s="34">
        <f t="shared" si="35"/>
        <v>-1.7449748351250485E-2</v>
      </c>
      <c r="BA32" s="34">
        <f t="shared" si="36"/>
        <v>1</v>
      </c>
      <c r="BB32" s="34">
        <f t="shared" si="37"/>
        <v>1</v>
      </c>
      <c r="BC32" s="34">
        <f t="shared" si="38"/>
        <v>-1.7449748351250485E-2</v>
      </c>
      <c r="BD32" s="31">
        <f t="shared" si="39"/>
        <v>-0.99984767969313781</v>
      </c>
      <c r="BE32" s="11"/>
      <c r="BF32" s="11"/>
      <c r="BG32" s="11"/>
      <c r="BH32" s="11"/>
      <c r="BI32" s="11"/>
      <c r="BJ32" s="11"/>
      <c r="BK32" s="11"/>
    </row>
    <row r="33" spans="2:63" ht="18.75" thickBot="1">
      <c r="B33" s="141">
        <v>27</v>
      </c>
      <c r="C33" s="50">
        <v>1</v>
      </c>
      <c r="D33" s="50">
        <v>1</v>
      </c>
      <c r="E33" s="133" t="s">
        <v>7</v>
      </c>
      <c r="F33" s="143"/>
      <c r="G33" s="51">
        <v>0</v>
      </c>
      <c r="H33" s="51">
        <v>0</v>
      </c>
      <c r="I33" s="47">
        <f t="shared" si="24"/>
        <v>0.99984767969313781</v>
      </c>
      <c r="J33" s="49">
        <f t="shared" si="25"/>
        <v>0</v>
      </c>
      <c r="K33" s="118" t="str">
        <f t="shared" si="26"/>
        <v>I</v>
      </c>
      <c r="L33" s="123"/>
      <c r="M33" s="10">
        <v>0</v>
      </c>
      <c r="N33" s="136" t="s">
        <v>34</v>
      </c>
      <c r="O33" s="7">
        <f t="shared" si="0"/>
        <v>0</v>
      </c>
      <c r="P33" s="8">
        <f t="shared" si="1"/>
        <v>91</v>
      </c>
      <c r="Q33" s="40">
        <f t="shared" si="2"/>
        <v>91</v>
      </c>
      <c r="R33" s="41">
        <f t="shared" si="27"/>
        <v>0</v>
      </c>
      <c r="S33" s="127" t="str">
        <f t="shared" si="28"/>
        <v>N</v>
      </c>
      <c r="T33" s="131"/>
      <c r="U33" s="114">
        <v>0</v>
      </c>
      <c r="V33" s="74">
        <f t="shared" si="3"/>
        <v>0.99984772607724903</v>
      </c>
      <c r="W33" s="79">
        <f t="shared" si="29"/>
        <v>89.000152273922495</v>
      </c>
      <c r="X33" s="71" t="str">
        <f t="shared" si="30"/>
        <v>I</v>
      </c>
      <c r="Y33" s="9" t="str">
        <f t="shared" si="4"/>
        <v>I</v>
      </c>
      <c r="Z33" s="9" t="b">
        <f t="shared" si="5"/>
        <v>0</v>
      </c>
      <c r="AA33" s="9" t="b">
        <f t="shared" si="6"/>
        <v>0</v>
      </c>
      <c r="AB33" s="14" t="str">
        <f t="shared" si="31"/>
        <v>NÃO</v>
      </c>
      <c r="AC33" s="25" t="str">
        <f t="shared" si="7"/>
        <v>N</v>
      </c>
      <c r="AD33" s="14" t="b">
        <f t="shared" si="8"/>
        <v>0</v>
      </c>
      <c r="AE33" s="14" t="b">
        <f t="shared" si="9"/>
        <v>0</v>
      </c>
      <c r="AF33" s="26" t="str">
        <f t="shared" si="32"/>
        <v>NÃO</v>
      </c>
      <c r="AG33" s="25" t="str">
        <f t="shared" si="10"/>
        <v>I</v>
      </c>
      <c r="AH33" s="14" t="str">
        <f t="shared" si="11"/>
        <v>I</v>
      </c>
      <c r="AI33" s="14" t="b">
        <f t="shared" si="12"/>
        <v>0</v>
      </c>
      <c r="AJ33" s="26" t="str">
        <f t="shared" si="13"/>
        <v>NÃO</v>
      </c>
      <c r="AK33" s="14">
        <f t="shared" si="14"/>
        <v>0</v>
      </c>
      <c r="AL33" s="14">
        <f t="shared" si="15"/>
        <v>1.7452406437283512E-2</v>
      </c>
      <c r="AM33" s="24">
        <f t="shared" si="33"/>
        <v>0</v>
      </c>
      <c r="AN33" s="14">
        <f t="shared" si="16"/>
        <v>1.7449749160682683E-2</v>
      </c>
      <c r="AO33" s="14">
        <f t="shared" si="17"/>
        <v>1.7452406437283512E-2</v>
      </c>
      <c r="AP33" s="78">
        <f t="shared" si="34"/>
        <v>89.000152273922495</v>
      </c>
      <c r="AQ33" s="11"/>
      <c r="AR33" s="11"/>
      <c r="AS33" s="11"/>
      <c r="AT33" s="33">
        <f t="shared" si="18"/>
        <v>1</v>
      </c>
      <c r="AU33" s="33">
        <f t="shared" si="19"/>
        <v>0</v>
      </c>
      <c r="AV33" s="33">
        <f t="shared" si="20"/>
        <v>0</v>
      </c>
      <c r="AW33" s="34">
        <f t="shared" si="21"/>
        <v>-1.7449748351250485E-2</v>
      </c>
      <c r="AX33" s="34">
        <f t="shared" si="22"/>
        <v>-3.0458649045213493E-4</v>
      </c>
      <c r="AY33" s="34">
        <f t="shared" si="23"/>
        <v>0.99984769515639127</v>
      </c>
      <c r="AZ33" s="34">
        <f t="shared" si="35"/>
        <v>-1.7449748351250485E-2</v>
      </c>
      <c r="BA33" s="34">
        <f t="shared" si="36"/>
        <v>1</v>
      </c>
      <c r="BB33" s="34">
        <f t="shared" si="37"/>
        <v>1</v>
      </c>
      <c r="BC33" s="34">
        <f t="shared" si="38"/>
        <v>-1.7449748351250485E-2</v>
      </c>
      <c r="BD33" s="31">
        <f t="shared" si="39"/>
        <v>-0.99984767969313781</v>
      </c>
      <c r="BE33" s="11"/>
      <c r="BF33" s="11"/>
      <c r="BG33" s="11"/>
      <c r="BH33" s="11"/>
      <c r="BI33" s="11"/>
      <c r="BJ33" s="11"/>
      <c r="BK33" s="11"/>
    </row>
    <row r="34" spans="2:63" ht="18.75" thickBot="1">
      <c r="B34" s="141">
        <v>28</v>
      </c>
      <c r="C34" s="50">
        <v>1</v>
      </c>
      <c r="D34" s="50">
        <v>1</v>
      </c>
      <c r="E34" s="133" t="s">
        <v>7</v>
      </c>
      <c r="F34" s="143"/>
      <c r="G34" s="51">
        <v>0</v>
      </c>
      <c r="H34" s="51">
        <v>0</v>
      </c>
      <c r="I34" s="47">
        <f t="shared" si="24"/>
        <v>0.99984767969313781</v>
      </c>
      <c r="J34" s="49">
        <f t="shared" si="25"/>
        <v>0</v>
      </c>
      <c r="K34" s="118" t="str">
        <f t="shared" si="26"/>
        <v>I</v>
      </c>
      <c r="L34" s="123"/>
      <c r="M34" s="10">
        <v>0</v>
      </c>
      <c r="N34" s="136" t="s">
        <v>34</v>
      </c>
      <c r="O34" s="7">
        <f t="shared" si="0"/>
        <v>0</v>
      </c>
      <c r="P34" s="8">
        <f t="shared" si="1"/>
        <v>91</v>
      </c>
      <c r="Q34" s="40">
        <f t="shared" si="2"/>
        <v>91</v>
      </c>
      <c r="R34" s="41">
        <f t="shared" si="27"/>
        <v>0</v>
      </c>
      <c r="S34" s="127" t="str">
        <f t="shared" si="28"/>
        <v>N</v>
      </c>
      <c r="T34" s="131"/>
      <c r="U34" s="114">
        <v>0</v>
      </c>
      <c r="V34" s="74">
        <f t="shared" si="3"/>
        <v>0.99984772607724903</v>
      </c>
      <c r="W34" s="79">
        <f t="shared" si="29"/>
        <v>89.000152273922495</v>
      </c>
      <c r="X34" s="71" t="str">
        <f t="shared" si="30"/>
        <v>I</v>
      </c>
      <c r="Y34" s="9" t="str">
        <f t="shared" si="4"/>
        <v>I</v>
      </c>
      <c r="Z34" s="9" t="b">
        <f t="shared" si="5"/>
        <v>0</v>
      </c>
      <c r="AA34" s="9" t="b">
        <f t="shared" si="6"/>
        <v>0</v>
      </c>
      <c r="AB34" s="14" t="str">
        <f t="shared" si="31"/>
        <v>NÃO</v>
      </c>
      <c r="AC34" s="25" t="str">
        <f t="shared" si="7"/>
        <v>N</v>
      </c>
      <c r="AD34" s="14" t="b">
        <f t="shared" si="8"/>
        <v>0</v>
      </c>
      <c r="AE34" s="14" t="b">
        <f t="shared" si="9"/>
        <v>0</v>
      </c>
      <c r="AF34" s="26" t="str">
        <f t="shared" si="32"/>
        <v>NÃO</v>
      </c>
      <c r="AG34" s="25" t="str">
        <f t="shared" si="10"/>
        <v>I</v>
      </c>
      <c r="AH34" s="14" t="str">
        <f t="shared" si="11"/>
        <v>I</v>
      </c>
      <c r="AI34" s="14" t="b">
        <f t="shared" si="12"/>
        <v>0</v>
      </c>
      <c r="AJ34" s="26" t="str">
        <f t="shared" si="13"/>
        <v>NÃO</v>
      </c>
      <c r="AK34" s="14">
        <f t="shared" si="14"/>
        <v>0</v>
      </c>
      <c r="AL34" s="14">
        <f t="shared" si="15"/>
        <v>1.7452406437283512E-2</v>
      </c>
      <c r="AM34" s="24">
        <f t="shared" si="33"/>
        <v>0</v>
      </c>
      <c r="AN34" s="14">
        <f t="shared" si="16"/>
        <v>1.7449749160682683E-2</v>
      </c>
      <c r="AO34" s="14">
        <f t="shared" si="17"/>
        <v>1.7452406437283512E-2</v>
      </c>
      <c r="AP34" s="78">
        <f t="shared" si="34"/>
        <v>89.000152273922495</v>
      </c>
      <c r="AQ34" s="11"/>
      <c r="AR34" s="11"/>
      <c r="AS34" s="11"/>
      <c r="AT34" s="33">
        <f t="shared" si="18"/>
        <v>1</v>
      </c>
      <c r="AU34" s="33">
        <f t="shared" si="19"/>
        <v>0</v>
      </c>
      <c r="AV34" s="33">
        <f t="shared" si="20"/>
        <v>0</v>
      </c>
      <c r="AW34" s="34">
        <f t="shared" si="21"/>
        <v>-1.7449748351250485E-2</v>
      </c>
      <c r="AX34" s="34">
        <f t="shared" si="22"/>
        <v>-3.0458649045213493E-4</v>
      </c>
      <c r="AY34" s="34">
        <f t="shared" si="23"/>
        <v>0.99984769515639127</v>
      </c>
      <c r="AZ34" s="34">
        <f t="shared" si="35"/>
        <v>-1.7449748351250485E-2</v>
      </c>
      <c r="BA34" s="34">
        <f t="shared" si="36"/>
        <v>1</v>
      </c>
      <c r="BB34" s="34">
        <f t="shared" si="37"/>
        <v>1</v>
      </c>
      <c r="BC34" s="34">
        <f t="shared" si="38"/>
        <v>-1.7449748351250485E-2</v>
      </c>
      <c r="BD34" s="31">
        <f t="shared" si="39"/>
        <v>-0.99984767969313781</v>
      </c>
      <c r="BE34" s="11"/>
      <c r="BF34" s="11"/>
      <c r="BG34" s="11"/>
      <c r="BH34" s="11"/>
      <c r="BI34" s="11"/>
      <c r="BJ34" s="11"/>
      <c r="BK34" s="11"/>
    </row>
    <row r="35" spans="2:63" ht="18.75" thickBot="1">
      <c r="B35" s="141">
        <v>29</v>
      </c>
      <c r="C35" s="50">
        <v>1</v>
      </c>
      <c r="D35" s="50">
        <v>1</v>
      </c>
      <c r="E35" s="133" t="s">
        <v>7</v>
      </c>
      <c r="F35" s="143"/>
      <c r="G35" s="51">
        <v>0</v>
      </c>
      <c r="H35" s="51">
        <v>0</v>
      </c>
      <c r="I35" s="47">
        <f t="shared" si="24"/>
        <v>0.99984767969313781</v>
      </c>
      <c r="J35" s="49">
        <f t="shared" si="25"/>
        <v>0</v>
      </c>
      <c r="K35" s="118" t="str">
        <f t="shared" si="26"/>
        <v>I</v>
      </c>
      <c r="L35" s="123"/>
      <c r="M35" s="10">
        <v>0</v>
      </c>
      <c r="N35" s="136" t="s">
        <v>34</v>
      </c>
      <c r="O35" s="7">
        <f t="shared" si="0"/>
        <v>0</v>
      </c>
      <c r="P35" s="8">
        <f t="shared" si="1"/>
        <v>91</v>
      </c>
      <c r="Q35" s="40">
        <f t="shared" si="2"/>
        <v>91</v>
      </c>
      <c r="R35" s="41">
        <f t="shared" si="27"/>
        <v>0</v>
      </c>
      <c r="S35" s="127" t="str">
        <f t="shared" si="28"/>
        <v>N</v>
      </c>
      <c r="T35" s="131"/>
      <c r="U35" s="114">
        <v>0</v>
      </c>
      <c r="V35" s="74">
        <f t="shared" si="3"/>
        <v>0.99984772607724903</v>
      </c>
      <c r="W35" s="79">
        <f t="shared" si="29"/>
        <v>89.000152273922495</v>
      </c>
      <c r="X35" s="71" t="str">
        <f t="shared" si="30"/>
        <v>I</v>
      </c>
      <c r="Y35" s="9" t="str">
        <f t="shared" si="4"/>
        <v>I</v>
      </c>
      <c r="Z35" s="9" t="b">
        <f t="shared" si="5"/>
        <v>0</v>
      </c>
      <c r="AA35" s="9" t="b">
        <f t="shared" si="6"/>
        <v>0</v>
      </c>
      <c r="AB35" s="14" t="str">
        <f t="shared" si="31"/>
        <v>NÃO</v>
      </c>
      <c r="AC35" s="25" t="str">
        <f t="shared" si="7"/>
        <v>N</v>
      </c>
      <c r="AD35" s="14" t="b">
        <f t="shared" si="8"/>
        <v>0</v>
      </c>
      <c r="AE35" s="14" t="b">
        <f t="shared" si="9"/>
        <v>0</v>
      </c>
      <c r="AF35" s="26" t="str">
        <f t="shared" si="32"/>
        <v>NÃO</v>
      </c>
      <c r="AG35" s="25" t="str">
        <f t="shared" si="10"/>
        <v>I</v>
      </c>
      <c r="AH35" s="14" t="str">
        <f t="shared" si="11"/>
        <v>I</v>
      </c>
      <c r="AI35" s="14" t="b">
        <f t="shared" si="12"/>
        <v>0</v>
      </c>
      <c r="AJ35" s="26" t="str">
        <f t="shared" si="13"/>
        <v>NÃO</v>
      </c>
      <c r="AK35" s="14">
        <f t="shared" si="14"/>
        <v>0</v>
      </c>
      <c r="AL35" s="14">
        <f t="shared" si="15"/>
        <v>1.7452406437283512E-2</v>
      </c>
      <c r="AM35" s="24">
        <f t="shared" si="33"/>
        <v>0</v>
      </c>
      <c r="AN35" s="14">
        <f t="shared" si="16"/>
        <v>1.7449749160682683E-2</v>
      </c>
      <c r="AO35" s="14">
        <f t="shared" si="17"/>
        <v>1.7452406437283512E-2</v>
      </c>
      <c r="AP35" s="78">
        <f t="shared" si="34"/>
        <v>89.000152273922495</v>
      </c>
      <c r="AQ35" s="11"/>
      <c r="AR35" s="11"/>
      <c r="AS35" s="11"/>
      <c r="AT35" s="33">
        <f t="shared" si="18"/>
        <v>1</v>
      </c>
      <c r="AU35" s="33">
        <f t="shared" si="19"/>
        <v>0</v>
      </c>
      <c r="AV35" s="33">
        <f t="shared" si="20"/>
        <v>0</v>
      </c>
      <c r="AW35" s="34">
        <f t="shared" si="21"/>
        <v>-1.7449748351250485E-2</v>
      </c>
      <c r="AX35" s="34">
        <f t="shared" si="22"/>
        <v>-3.0458649045213493E-4</v>
      </c>
      <c r="AY35" s="34">
        <f t="shared" si="23"/>
        <v>0.99984769515639127</v>
      </c>
      <c r="AZ35" s="34">
        <f t="shared" si="35"/>
        <v>-1.7449748351250485E-2</v>
      </c>
      <c r="BA35" s="34">
        <f t="shared" si="36"/>
        <v>1</v>
      </c>
      <c r="BB35" s="34">
        <f t="shared" si="37"/>
        <v>1</v>
      </c>
      <c r="BC35" s="34">
        <f t="shared" si="38"/>
        <v>-1.7449748351250485E-2</v>
      </c>
      <c r="BD35" s="31">
        <f t="shared" si="39"/>
        <v>-0.99984767969313781</v>
      </c>
      <c r="BE35" s="11"/>
      <c r="BF35" s="11"/>
      <c r="BG35" s="11"/>
      <c r="BH35" s="11"/>
      <c r="BI35" s="11"/>
      <c r="BJ35" s="11"/>
      <c r="BK35" s="11"/>
    </row>
    <row r="36" spans="2:63" ht="18.75" thickBot="1">
      <c r="B36" s="141">
        <v>30</v>
      </c>
      <c r="C36" s="50">
        <v>1</v>
      </c>
      <c r="D36" s="50">
        <v>1</v>
      </c>
      <c r="E36" s="133" t="s">
        <v>7</v>
      </c>
      <c r="F36" s="143"/>
      <c r="G36" s="51">
        <v>0</v>
      </c>
      <c r="H36" s="51">
        <v>0</v>
      </c>
      <c r="I36" s="47">
        <f t="shared" si="24"/>
        <v>0.99984767969313781</v>
      </c>
      <c r="J36" s="49">
        <f t="shared" si="25"/>
        <v>0</v>
      </c>
      <c r="K36" s="118" t="str">
        <f t="shared" si="26"/>
        <v>I</v>
      </c>
      <c r="L36" s="123"/>
      <c r="M36" s="10">
        <v>0</v>
      </c>
      <c r="N36" s="136" t="s">
        <v>34</v>
      </c>
      <c r="O36" s="7">
        <f t="shared" si="0"/>
        <v>0</v>
      </c>
      <c r="P36" s="8">
        <f t="shared" si="1"/>
        <v>91</v>
      </c>
      <c r="Q36" s="40">
        <f t="shared" si="2"/>
        <v>91</v>
      </c>
      <c r="R36" s="41">
        <f t="shared" si="27"/>
        <v>0</v>
      </c>
      <c r="S36" s="127" t="str">
        <f t="shared" si="28"/>
        <v>N</v>
      </c>
      <c r="T36" s="131"/>
      <c r="U36" s="114">
        <v>0</v>
      </c>
      <c r="V36" s="74">
        <f t="shared" si="3"/>
        <v>0.99984772607724903</v>
      </c>
      <c r="W36" s="79">
        <f t="shared" si="29"/>
        <v>89.000152273922495</v>
      </c>
      <c r="X36" s="71" t="str">
        <f t="shared" si="30"/>
        <v>I</v>
      </c>
      <c r="Y36" s="9" t="str">
        <f t="shared" si="4"/>
        <v>I</v>
      </c>
      <c r="Z36" s="9" t="b">
        <f t="shared" si="5"/>
        <v>0</v>
      </c>
      <c r="AA36" s="9" t="b">
        <f t="shared" si="6"/>
        <v>0</v>
      </c>
      <c r="AB36" s="14" t="str">
        <f t="shared" si="31"/>
        <v>NÃO</v>
      </c>
      <c r="AC36" s="25" t="str">
        <f t="shared" si="7"/>
        <v>N</v>
      </c>
      <c r="AD36" s="14" t="b">
        <f t="shared" si="8"/>
        <v>0</v>
      </c>
      <c r="AE36" s="14" t="b">
        <f t="shared" si="9"/>
        <v>0</v>
      </c>
      <c r="AF36" s="26" t="str">
        <f t="shared" si="32"/>
        <v>NÃO</v>
      </c>
      <c r="AG36" s="25" t="str">
        <f t="shared" si="10"/>
        <v>I</v>
      </c>
      <c r="AH36" s="14" t="str">
        <f t="shared" si="11"/>
        <v>I</v>
      </c>
      <c r="AI36" s="14" t="b">
        <f t="shared" si="12"/>
        <v>0</v>
      </c>
      <c r="AJ36" s="26" t="str">
        <f t="shared" si="13"/>
        <v>NÃO</v>
      </c>
      <c r="AK36" s="14">
        <f t="shared" si="14"/>
        <v>0</v>
      </c>
      <c r="AL36" s="14">
        <f t="shared" si="15"/>
        <v>1.7452406437283512E-2</v>
      </c>
      <c r="AM36" s="24">
        <f t="shared" si="33"/>
        <v>0</v>
      </c>
      <c r="AN36" s="14">
        <f t="shared" si="16"/>
        <v>1.7449749160682683E-2</v>
      </c>
      <c r="AO36" s="14">
        <f t="shared" si="17"/>
        <v>1.7452406437283512E-2</v>
      </c>
      <c r="AP36" s="78">
        <f t="shared" si="34"/>
        <v>89.000152273922495</v>
      </c>
      <c r="AQ36" s="11"/>
      <c r="AR36" s="11"/>
      <c r="AS36" s="11"/>
      <c r="AT36" s="33">
        <f t="shared" si="18"/>
        <v>1</v>
      </c>
      <c r="AU36" s="33">
        <f t="shared" si="19"/>
        <v>0</v>
      </c>
      <c r="AV36" s="33">
        <f t="shared" si="20"/>
        <v>0</v>
      </c>
      <c r="AW36" s="34">
        <f t="shared" si="21"/>
        <v>-1.7449748351250485E-2</v>
      </c>
      <c r="AX36" s="34">
        <f t="shared" si="22"/>
        <v>-3.0458649045213493E-4</v>
      </c>
      <c r="AY36" s="34">
        <f t="shared" si="23"/>
        <v>0.99984769515639127</v>
      </c>
      <c r="AZ36" s="34">
        <f t="shared" si="35"/>
        <v>-1.7449748351250485E-2</v>
      </c>
      <c r="BA36" s="34">
        <f t="shared" si="36"/>
        <v>1</v>
      </c>
      <c r="BB36" s="34">
        <f t="shared" si="37"/>
        <v>1</v>
      </c>
      <c r="BC36" s="34">
        <f t="shared" si="38"/>
        <v>-1.7449748351250485E-2</v>
      </c>
      <c r="BD36" s="31">
        <f t="shared" si="39"/>
        <v>-0.99984767969313781</v>
      </c>
      <c r="BE36" s="11"/>
      <c r="BF36" s="11"/>
      <c r="BG36" s="11"/>
      <c r="BH36" s="11"/>
      <c r="BI36" s="11"/>
      <c r="BJ36" s="11"/>
      <c r="BK36" s="11"/>
    </row>
    <row r="37" spans="2:63" ht="18.75" thickBot="1">
      <c r="B37" s="141">
        <v>31</v>
      </c>
      <c r="C37" s="50">
        <v>1</v>
      </c>
      <c r="D37" s="50">
        <v>1</v>
      </c>
      <c r="E37" s="133" t="s">
        <v>7</v>
      </c>
      <c r="F37" s="143"/>
      <c r="G37" s="51">
        <v>0</v>
      </c>
      <c r="H37" s="51">
        <v>0</v>
      </c>
      <c r="I37" s="47">
        <f t="shared" si="24"/>
        <v>0.99984767969313781</v>
      </c>
      <c r="J37" s="49">
        <f t="shared" si="25"/>
        <v>0</v>
      </c>
      <c r="K37" s="118" t="str">
        <f t="shared" si="26"/>
        <v>I</v>
      </c>
      <c r="L37" s="123"/>
      <c r="M37" s="10">
        <v>0</v>
      </c>
      <c r="N37" s="136" t="s">
        <v>34</v>
      </c>
      <c r="O37" s="7">
        <f t="shared" si="0"/>
        <v>0</v>
      </c>
      <c r="P37" s="8">
        <f t="shared" si="1"/>
        <v>91</v>
      </c>
      <c r="Q37" s="40">
        <f t="shared" si="2"/>
        <v>91</v>
      </c>
      <c r="R37" s="41">
        <f t="shared" si="27"/>
        <v>0</v>
      </c>
      <c r="S37" s="127" t="str">
        <f t="shared" si="28"/>
        <v>N</v>
      </c>
      <c r="T37" s="131"/>
      <c r="U37" s="114">
        <v>0</v>
      </c>
      <c r="V37" s="74">
        <f t="shared" si="3"/>
        <v>0.99984772607724903</v>
      </c>
      <c r="W37" s="79">
        <f t="shared" si="29"/>
        <v>89.000152273922495</v>
      </c>
      <c r="X37" s="71" t="str">
        <f t="shared" si="30"/>
        <v>I</v>
      </c>
      <c r="Y37" s="9" t="str">
        <f t="shared" si="4"/>
        <v>I</v>
      </c>
      <c r="Z37" s="9" t="b">
        <f t="shared" si="5"/>
        <v>0</v>
      </c>
      <c r="AA37" s="9" t="b">
        <f t="shared" si="6"/>
        <v>0</v>
      </c>
      <c r="AB37" s="14" t="str">
        <f t="shared" si="31"/>
        <v>NÃO</v>
      </c>
      <c r="AC37" s="25" t="str">
        <f t="shared" si="7"/>
        <v>N</v>
      </c>
      <c r="AD37" s="14" t="b">
        <f t="shared" si="8"/>
        <v>0</v>
      </c>
      <c r="AE37" s="14" t="b">
        <f t="shared" si="9"/>
        <v>0</v>
      </c>
      <c r="AF37" s="26" t="str">
        <f t="shared" si="32"/>
        <v>NÃO</v>
      </c>
      <c r="AG37" s="25" t="str">
        <f t="shared" si="10"/>
        <v>I</v>
      </c>
      <c r="AH37" s="14" t="str">
        <f t="shared" si="11"/>
        <v>I</v>
      </c>
      <c r="AI37" s="14" t="b">
        <f t="shared" si="12"/>
        <v>0</v>
      </c>
      <c r="AJ37" s="26" t="str">
        <f t="shared" si="13"/>
        <v>NÃO</v>
      </c>
      <c r="AK37" s="14">
        <f t="shared" si="14"/>
        <v>0</v>
      </c>
      <c r="AL37" s="14">
        <f t="shared" si="15"/>
        <v>1.7452406437283512E-2</v>
      </c>
      <c r="AM37" s="24">
        <f t="shared" si="33"/>
        <v>0</v>
      </c>
      <c r="AN37" s="14">
        <f t="shared" si="16"/>
        <v>1.7449749160682683E-2</v>
      </c>
      <c r="AO37" s="14">
        <f t="shared" si="17"/>
        <v>1.7452406437283512E-2</v>
      </c>
      <c r="AP37" s="78">
        <f t="shared" si="34"/>
        <v>89.000152273922495</v>
      </c>
      <c r="AQ37" s="11"/>
      <c r="AR37" s="11"/>
      <c r="AS37" s="11"/>
      <c r="AT37" s="33">
        <f t="shared" si="18"/>
        <v>1</v>
      </c>
      <c r="AU37" s="33">
        <f t="shared" si="19"/>
        <v>0</v>
      </c>
      <c r="AV37" s="33">
        <f t="shared" si="20"/>
        <v>0</v>
      </c>
      <c r="AW37" s="34">
        <f t="shared" si="21"/>
        <v>-1.7449748351250485E-2</v>
      </c>
      <c r="AX37" s="34">
        <f t="shared" si="22"/>
        <v>-3.0458649045213493E-4</v>
      </c>
      <c r="AY37" s="34">
        <f t="shared" si="23"/>
        <v>0.99984769515639127</v>
      </c>
      <c r="AZ37" s="34">
        <f t="shared" si="35"/>
        <v>-1.7449748351250485E-2</v>
      </c>
      <c r="BA37" s="34">
        <f t="shared" si="36"/>
        <v>1</v>
      </c>
      <c r="BB37" s="34">
        <f t="shared" si="37"/>
        <v>1</v>
      </c>
      <c r="BC37" s="34">
        <f t="shared" si="38"/>
        <v>-1.7449748351250485E-2</v>
      </c>
      <c r="BD37" s="31">
        <f t="shared" si="39"/>
        <v>-0.99984767969313781</v>
      </c>
      <c r="BE37" s="11"/>
      <c r="BF37" s="11"/>
      <c r="BG37" s="11"/>
      <c r="BH37" s="11"/>
      <c r="BI37" s="11"/>
      <c r="BJ37" s="11"/>
      <c r="BK37" s="11"/>
    </row>
    <row r="38" spans="2:63" ht="18.75" thickBot="1">
      <c r="B38" s="141">
        <v>32</v>
      </c>
      <c r="C38" s="50">
        <v>1</v>
      </c>
      <c r="D38" s="50">
        <v>1</v>
      </c>
      <c r="E38" s="133" t="s">
        <v>7</v>
      </c>
      <c r="F38" s="143"/>
      <c r="G38" s="51">
        <v>0</v>
      </c>
      <c r="H38" s="51">
        <v>0</v>
      </c>
      <c r="I38" s="47">
        <f t="shared" si="24"/>
        <v>0.99984767969313781</v>
      </c>
      <c r="J38" s="49">
        <f t="shared" si="25"/>
        <v>0</v>
      </c>
      <c r="K38" s="118" t="str">
        <f t="shared" si="26"/>
        <v>I</v>
      </c>
      <c r="L38" s="123"/>
      <c r="M38" s="10">
        <v>0</v>
      </c>
      <c r="N38" s="136" t="s">
        <v>34</v>
      </c>
      <c r="O38" s="7">
        <f t="shared" si="0"/>
        <v>0</v>
      </c>
      <c r="P38" s="8">
        <f t="shared" si="1"/>
        <v>91</v>
      </c>
      <c r="Q38" s="40">
        <f t="shared" si="2"/>
        <v>91</v>
      </c>
      <c r="R38" s="41">
        <f t="shared" si="27"/>
        <v>0</v>
      </c>
      <c r="S38" s="127" t="str">
        <f t="shared" si="28"/>
        <v>N</v>
      </c>
      <c r="T38" s="131"/>
      <c r="U38" s="114">
        <v>0</v>
      </c>
      <c r="V38" s="74">
        <f t="shared" si="3"/>
        <v>0.99984772607724903</v>
      </c>
      <c r="W38" s="79">
        <f t="shared" si="29"/>
        <v>89.000152273922495</v>
      </c>
      <c r="X38" s="71" t="str">
        <f t="shared" si="30"/>
        <v>I</v>
      </c>
      <c r="Y38" s="9" t="str">
        <f t="shared" si="4"/>
        <v>I</v>
      </c>
      <c r="Z38" s="9" t="b">
        <f t="shared" si="5"/>
        <v>0</v>
      </c>
      <c r="AA38" s="9" t="b">
        <f t="shared" si="6"/>
        <v>0</v>
      </c>
      <c r="AB38" s="14" t="str">
        <f t="shared" si="31"/>
        <v>NÃO</v>
      </c>
      <c r="AC38" s="25" t="str">
        <f t="shared" si="7"/>
        <v>N</v>
      </c>
      <c r="AD38" s="14" t="b">
        <f t="shared" si="8"/>
        <v>0</v>
      </c>
      <c r="AE38" s="14" t="b">
        <f t="shared" si="9"/>
        <v>0</v>
      </c>
      <c r="AF38" s="26" t="str">
        <f t="shared" si="32"/>
        <v>NÃO</v>
      </c>
      <c r="AG38" s="25" t="str">
        <f t="shared" si="10"/>
        <v>I</v>
      </c>
      <c r="AH38" s="14" t="str">
        <f t="shared" si="11"/>
        <v>I</v>
      </c>
      <c r="AI38" s="14" t="b">
        <f t="shared" si="12"/>
        <v>0</v>
      </c>
      <c r="AJ38" s="26" t="str">
        <f t="shared" si="13"/>
        <v>NÃO</v>
      </c>
      <c r="AK38" s="14">
        <f t="shared" si="14"/>
        <v>0</v>
      </c>
      <c r="AL38" s="14">
        <f t="shared" si="15"/>
        <v>1.7452406437283512E-2</v>
      </c>
      <c r="AM38" s="24">
        <f t="shared" si="33"/>
        <v>0</v>
      </c>
      <c r="AN38" s="14">
        <f t="shared" si="16"/>
        <v>1.7449749160682683E-2</v>
      </c>
      <c r="AO38" s="14">
        <f t="shared" si="17"/>
        <v>1.7452406437283512E-2</v>
      </c>
      <c r="AP38" s="78">
        <f t="shared" si="34"/>
        <v>89.000152273922495</v>
      </c>
      <c r="AQ38" s="11"/>
      <c r="AR38" s="11"/>
      <c r="AS38" s="11"/>
      <c r="AT38" s="33">
        <f t="shared" si="18"/>
        <v>1</v>
      </c>
      <c r="AU38" s="33">
        <f t="shared" si="19"/>
        <v>0</v>
      </c>
      <c r="AV38" s="33">
        <f t="shared" si="20"/>
        <v>0</v>
      </c>
      <c r="AW38" s="34">
        <f t="shared" si="21"/>
        <v>-1.7449748351250485E-2</v>
      </c>
      <c r="AX38" s="34">
        <f t="shared" si="22"/>
        <v>-3.0458649045213493E-4</v>
      </c>
      <c r="AY38" s="34">
        <f t="shared" si="23"/>
        <v>0.99984769515639127</v>
      </c>
      <c r="AZ38" s="34">
        <f t="shared" si="35"/>
        <v>-1.7449748351250485E-2</v>
      </c>
      <c r="BA38" s="34">
        <f t="shared" si="36"/>
        <v>1</v>
      </c>
      <c r="BB38" s="34">
        <f t="shared" si="37"/>
        <v>1</v>
      </c>
      <c r="BC38" s="34">
        <f t="shared" si="38"/>
        <v>-1.7449748351250485E-2</v>
      </c>
      <c r="BD38" s="31">
        <f t="shared" si="39"/>
        <v>-0.99984767969313781</v>
      </c>
      <c r="BE38" s="11"/>
      <c r="BF38" s="11"/>
      <c r="BG38" s="11"/>
      <c r="BH38" s="11"/>
      <c r="BI38" s="11"/>
      <c r="BJ38" s="11"/>
      <c r="BK38" s="11"/>
    </row>
    <row r="39" spans="2:63" ht="18.75" thickBot="1">
      <c r="B39" s="141">
        <v>33</v>
      </c>
      <c r="C39" s="50">
        <v>1</v>
      </c>
      <c r="D39" s="50">
        <v>1</v>
      </c>
      <c r="E39" s="133" t="s">
        <v>7</v>
      </c>
      <c r="F39" s="143"/>
      <c r="G39" s="51">
        <v>0</v>
      </c>
      <c r="H39" s="51">
        <v>0</v>
      </c>
      <c r="I39" s="47">
        <f t="shared" si="24"/>
        <v>0.99984767969313781</v>
      </c>
      <c r="J39" s="49">
        <f t="shared" si="25"/>
        <v>0</v>
      </c>
      <c r="K39" s="118" t="str">
        <f t="shared" si="26"/>
        <v>I</v>
      </c>
      <c r="L39" s="123"/>
      <c r="M39" s="10">
        <v>0</v>
      </c>
      <c r="N39" s="136" t="s">
        <v>34</v>
      </c>
      <c r="O39" s="7">
        <f t="shared" si="0"/>
        <v>0</v>
      </c>
      <c r="P39" s="8">
        <f t="shared" si="1"/>
        <v>91</v>
      </c>
      <c r="Q39" s="40">
        <f t="shared" si="2"/>
        <v>91</v>
      </c>
      <c r="R39" s="41">
        <f t="shared" si="27"/>
        <v>0</v>
      </c>
      <c r="S39" s="127" t="str">
        <f t="shared" si="28"/>
        <v>N</v>
      </c>
      <c r="T39" s="131"/>
      <c r="U39" s="114">
        <v>0</v>
      </c>
      <c r="V39" s="74">
        <f t="shared" si="3"/>
        <v>0.99984772607724903</v>
      </c>
      <c r="W39" s="79">
        <f t="shared" si="29"/>
        <v>89.000152273922495</v>
      </c>
      <c r="X39" s="71" t="str">
        <f t="shared" si="30"/>
        <v>I</v>
      </c>
      <c r="Y39" s="9" t="str">
        <f t="shared" si="4"/>
        <v>I</v>
      </c>
      <c r="Z39" s="9" t="b">
        <f t="shared" si="5"/>
        <v>0</v>
      </c>
      <c r="AA39" s="9" t="b">
        <f t="shared" si="6"/>
        <v>0</v>
      </c>
      <c r="AB39" s="14" t="str">
        <f t="shared" si="31"/>
        <v>NÃO</v>
      </c>
      <c r="AC39" s="25" t="str">
        <f t="shared" si="7"/>
        <v>N</v>
      </c>
      <c r="AD39" s="14" t="b">
        <f t="shared" si="8"/>
        <v>0</v>
      </c>
      <c r="AE39" s="14" t="b">
        <f t="shared" si="9"/>
        <v>0</v>
      </c>
      <c r="AF39" s="26" t="str">
        <f t="shared" si="32"/>
        <v>NÃO</v>
      </c>
      <c r="AG39" s="25" t="str">
        <f t="shared" si="10"/>
        <v>I</v>
      </c>
      <c r="AH39" s="14" t="str">
        <f t="shared" si="11"/>
        <v>I</v>
      </c>
      <c r="AI39" s="14" t="b">
        <f t="shared" si="12"/>
        <v>0</v>
      </c>
      <c r="AJ39" s="26" t="str">
        <f t="shared" si="13"/>
        <v>NÃO</v>
      </c>
      <c r="AK39" s="14">
        <f t="shared" si="14"/>
        <v>0</v>
      </c>
      <c r="AL39" s="14">
        <f t="shared" si="15"/>
        <v>1.7452406437283512E-2</v>
      </c>
      <c r="AM39" s="24">
        <f t="shared" si="33"/>
        <v>0</v>
      </c>
      <c r="AN39" s="14">
        <f t="shared" si="16"/>
        <v>1.7449749160682683E-2</v>
      </c>
      <c r="AO39" s="14">
        <f t="shared" si="17"/>
        <v>1.7452406437283512E-2</v>
      </c>
      <c r="AP39" s="78">
        <f t="shared" si="34"/>
        <v>89.000152273922495</v>
      </c>
      <c r="AQ39" s="11"/>
      <c r="AR39" s="11"/>
      <c r="AS39" s="11"/>
      <c r="AT39" s="33">
        <f t="shared" si="18"/>
        <v>1</v>
      </c>
      <c r="AU39" s="33">
        <f t="shared" si="19"/>
        <v>0</v>
      </c>
      <c r="AV39" s="33">
        <f t="shared" si="20"/>
        <v>0</v>
      </c>
      <c r="AW39" s="34">
        <f t="shared" si="21"/>
        <v>-1.7449748351250485E-2</v>
      </c>
      <c r="AX39" s="34">
        <f t="shared" si="22"/>
        <v>-3.0458649045213493E-4</v>
      </c>
      <c r="AY39" s="34">
        <f t="shared" si="23"/>
        <v>0.99984769515639127</v>
      </c>
      <c r="AZ39" s="34">
        <f t="shared" ref="AZ39:AZ102" si="40">SUM(xp*xe+yp*ye+zp*ze)</f>
        <v>-1.7449748351250485E-2</v>
      </c>
      <c r="BA39" s="34">
        <f t="shared" si="36"/>
        <v>1</v>
      </c>
      <c r="BB39" s="34">
        <f t="shared" si="37"/>
        <v>1</v>
      </c>
      <c r="BC39" s="34">
        <f t="shared" si="38"/>
        <v>-1.7449748351250485E-2</v>
      </c>
      <c r="BD39" s="31">
        <f t="shared" si="39"/>
        <v>-0.99984767969313781</v>
      </c>
      <c r="BE39" s="11"/>
      <c r="BF39" s="11"/>
      <c r="BG39" s="11"/>
      <c r="BH39" s="11"/>
      <c r="BI39" s="11"/>
      <c r="BJ39" s="11"/>
      <c r="BK39" s="11"/>
    </row>
    <row r="40" spans="2:63" ht="18.75" thickBot="1">
      <c r="B40" s="141">
        <v>34</v>
      </c>
      <c r="C40" s="50">
        <v>1</v>
      </c>
      <c r="D40" s="50">
        <v>1</v>
      </c>
      <c r="E40" s="133" t="s">
        <v>7</v>
      </c>
      <c r="F40" s="143"/>
      <c r="G40" s="51">
        <v>0</v>
      </c>
      <c r="H40" s="51">
        <v>0</v>
      </c>
      <c r="I40" s="47">
        <f t="shared" si="24"/>
        <v>0.99984767969313781</v>
      </c>
      <c r="J40" s="49">
        <f t="shared" si="25"/>
        <v>0</v>
      </c>
      <c r="K40" s="118" t="str">
        <f t="shared" si="26"/>
        <v>I</v>
      </c>
      <c r="L40" s="123"/>
      <c r="M40" s="10">
        <v>0</v>
      </c>
      <c r="N40" s="136" t="s">
        <v>34</v>
      </c>
      <c r="O40" s="7">
        <f t="shared" si="0"/>
        <v>0</v>
      </c>
      <c r="P40" s="8">
        <f t="shared" si="1"/>
        <v>91</v>
      </c>
      <c r="Q40" s="40">
        <f t="shared" si="2"/>
        <v>91</v>
      </c>
      <c r="R40" s="41">
        <f t="shared" si="27"/>
        <v>0</v>
      </c>
      <c r="S40" s="127" t="str">
        <f t="shared" si="28"/>
        <v>N</v>
      </c>
      <c r="T40" s="131"/>
      <c r="U40" s="114">
        <v>0</v>
      </c>
      <c r="V40" s="74">
        <f t="shared" si="3"/>
        <v>0.99984772607724903</v>
      </c>
      <c r="W40" s="79">
        <f t="shared" si="29"/>
        <v>89.000152273922495</v>
      </c>
      <c r="X40" s="71" t="str">
        <f t="shared" si="30"/>
        <v>I</v>
      </c>
      <c r="Y40" s="9" t="str">
        <f t="shared" si="4"/>
        <v>I</v>
      </c>
      <c r="Z40" s="9" t="b">
        <f t="shared" si="5"/>
        <v>0</v>
      </c>
      <c r="AA40" s="9" t="b">
        <f t="shared" si="6"/>
        <v>0</v>
      </c>
      <c r="AB40" s="14" t="str">
        <f t="shared" si="31"/>
        <v>NÃO</v>
      </c>
      <c r="AC40" s="25" t="str">
        <f t="shared" si="7"/>
        <v>N</v>
      </c>
      <c r="AD40" s="14" t="b">
        <f t="shared" si="8"/>
        <v>0</v>
      </c>
      <c r="AE40" s="14" t="b">
        <f t="shared" si="9"/>
        <v>0</v>
      </c>
      <c r="AF40" s="26" t="str">
        <f t="shared" si="32"/>
        <v>NÃO</v>
      </c>
      <c r="AG40" s="25" t="str">
        <f t="shared" si="10"/>
        <v>I</v>
      </c>
      <c r="AH40" s="14" t="str">
        <f t="shared" si="11"/>
        <v>I</v>
      </c>
      <c r="AI40" s="14" t="b">
        <f t="shared" si="12"/>
        <v>0</v>
      </c>
      <c r="AJ40" s="26" t="str">
        <f t="shared" si="13"/>
        <v>NÃO</v>
      </c>
      <c r="AK40" s="14">
        <f t="shared" si="14"/>
        <v>0</v>
      </c>
      <c r="AL40" s="14">
        <f t="shared" si="15"/>
        <v>1.7452406437283512E-2</v>
      </c>
      <c r="AM40" s="24">
        <f t="shared" si="33"/>
        <v>0</v>
      </c>
      <c r="AN40" s="14">
        <f t="shared" si="16"/>
        <v>1.7449749160682683E-2</v>
      </c>
      <c r="AO40" s="14">
        <f t="shared" si="17"/>
        <v>1.7452406437283512E-2</v>
      </c>
      <c r="AP40" s="78">
        <f t="shared" si="34"/>
        <v>89.000152273922495</v>
      </c>
      <c r="AQ40" s="11"/>
      <c r="AR40" s="11"/>
      <c r="AS40" s="11"/>
      <c r="AT40" s="33">
        <f t="shared" si="18"/>
        <v>1</v>
      </c>
      <c r="AU40" s="33">
        <f t="shared" si="19"/>
        <v>0</v>
      </c>
      <c r="AV40" s="33">
        <f t="shared" si="20"/>
        <v>0</v>
      </c>
      <c r="AW40" s="34">
        <f t="shared" si="21"/>
        <v>-1.7449748351250485E-2</v>
      </c>
      <c r="AX40" s="34">
        <f t="shared" si="22"/>
        <v>-3.0458649045213493E-4</v>
      </c>
      <c r="AY40" s="34">
        <f t="shared" si="23"/>
        <v>0.99984769515639127</v>
      </c>
      <c r="AZ40" s="34">
        <f t="shared" si="40"/>
        <v>-1.7449748351250485E-2</v>
      </c>
      <c r="BA40" s="34">
        <f t="shared" si="36"/>
        <v>1</v>
      </c>
      <c r="BB40" s="34">
        <f t="shared" si="37"/>
        <v>1</v>
      </c>
      <c r="BC40" s="34">
        <f t="shared" si="38"/>
        <v>-1.7449748351250485E-2</v>
      </c>
      <c r="BD40" s="31">
        <f t="shared" si="39"/>
        <v>-0.99984767969313781</v>
      </c>
      <c r="BE40" s="11"/>
      <c r="BF40" s="11"/>
      <c r="BG40" s="11"/>
      <c r="BH40" s="11"/>
      <c r="BI40" s="11"/>
      <c r="BJ40" s="11"/>
      <c r="BK40" s="11"/>
    </row>
    <row r="41" spans="2:63" ht="18.75" thickBot="1">
      <c r="B41" s="141">
        <v>35</v>
      </c>
      <c r="C41" s="50">
        <v>1</v>
      </c>
      <c r="D41" s="50">
        <v>1</v>
      </c>
      <c r="E41" s="133" t="s">
        <v>7</v>
      </c>
      <c r="F41" s="143"/>
      <c r="G41" s="51">
        <v>0</v>
      </c>
      <c r="H41" s="51">
        <v>0</v>
      </c>
      <c r="I41" s="47">
        <f t="shared" si="24"/>
        <v>0.99984767969313781</v>
      </c>
      <c r="J41" s="49">
        <f t="shared" si="25"/>
        <v>0</v>
      </c>
      <c r="K41" s="118" t="str">
        <f t="shared" si="26"/>
        <v>I</v>
      </c>
      <c r="L41" s="123"/>
      <c r="M41" s="10">
        <v>0</v>
      </c>
      <c r="N41" s="136" t="s">
        <v>34</v>
      </c>
      <c r="O41" s="7">
        <f t="shared" si="0"/>
        <v>0</v>
      </c>
      <c r="P41" s="8">
        <f t="shared" si="1"/>
        <v>91</v>
      </c>
      <c r="Q41" s="40">
        <f t="shared" si="2"/>
        <v>91</v>
      </c>
      <c r="R41" s="41">
        <f t="shared" si="27"/>
        <v>0</v>
      </c>
      <c r="S41" s="127" t="str">
        <f t="shared" si="28"/>
        <v>N</v>
      </c>
      <c r="T41" s="131"/>
      <c r="U41" s="114">
        <v>0</v>
      </c>
      <c r="V41" s="74">
        <f t="shared" si="3"/>
        <v>0.99984772607724903</v>
      </c>
      <c r="W41" s="79">
        <f t="shared" si="29"/>
        <v>89.000152273922495</v>
      </c>
      <c r="X41" s="71" t="str">
        <f t="shared" si="30"/>
        <v>I</v>
      </c>
      <c r="Y41" s="9" t="str">
        <f t="shared" si="4"/>
        <v>I</v>
      </c>
      <c r="Z41" s="9" t="b">
        <f t="shared" si="5"/>
        <v>0</v>
      </c>
      <c r="AA41" s="9" t="b">
        <f t="shared" si="6"/>
        <v>0</v>
      </c>
      <c r="AB41" s="14" t="str">
        <f t="shared" si="31"/>
        <v>NÃO</v>
      </c>
      <c r="AC41" s="25" t="str">
        <f t="shared" si="7"/>
        <v>N</v>
      </c>
      <c r="AD41" s="14" t="b">
        <f t="shared" si="8"/>
        <v>0</v>
      </c>
      <c r="AE41" s="14" t="b">
        <f t="shared" si="9"/>
        <v>0</v>
      </c>
      <c r="AF41" s="26" t="str">
        <f t="shared" si="32"/>
        <v>NÃO</v>
      </c>
      <c r="AG41" s="25" t="str">
        <f t="shared" si="10"/>
        <v>I</v>
      </c>
      <c r="AH41" s="14" t="str">
        <f t="shared" si="11"/>
        <v>I</v>
      </c>
      <c r="AI41" s="14" t="b">
        <f t="shared" si="12"/>
        <v>0</v>
      </c>
      <c r="AJ41" s="26" t="str">
        <f t="shared" si="13"/>
        <v>NÃO</v>
      </c>
      <c r="AK41" s="14">
        <f t="shared" si="14"/>
        <v>0</v>
      </c>
      <c r="AL41" s="14">
        <f t="shared" si="15"/>
        <v>1.7452406437283512E-2</v>
      </c>
      <c r="AM41" s="24">
        <f t="shared" si="33"/>
        <v>0</v>
      </c>
      <c r="AN41" s="14">
        <f t="shared" si="16"/>
        <v>1.7449749160682683E-2</v>
      </c>
      <c r="AO41" s="14">
        <f t="shared" si="17"/>
        <v>1.7452406437283512E-2</v>
      </c>
      <c r="AP41" s="78">
        <f t="shared" si="34"/>
        <v>89.000152273922495</v>
      </c>
      <c r="AQ41" s="11"/>
      <c r="AR41" s="11"/>
      <c r="AS41" s="11"/>
      <c r="AT41" s="33">
        <f t="shared" si="18"/>
        <v>1</v>
      </c>
      <c r="AU41" s="33">
        <f t="shared" si="19"/>
        <v>0</v>
      </c>
      <c r="AV41" s="33">
        <f t="shared" si="20"/>
        <v>0</v>
      </c>
      <c r="AW41" s="34">
        <f t="shared" si="21"/>
        <v>-1.7449748351250485E-2</v>
      </c>
      <c r="AX41" s="34">
        <f t="shared" si="22"/>
        <v>-3.0458649045213493E-4</v>
      </c>
      <c r="AY41" s="34">
        <f t="shared" si="23"/>
        <v>0.99984769515639127</v>
      </c>
      <c r="AZ41" s="34">
        <f t="shared" si="40"/>
        <v>-1.7449748351250485E-2</v>
      </c>
      <c r="BA41" s="34">
        <f t="shared" si="36"/>
        <v>1</v>
      </c>
      <c r="BB41" s="34">
        <f t="shared" si="37"/>
        <v>1</v>
      </c>
      <c r="BC41" s="34">
        <f t="shared" si="38"/>
        <v>-1.7449748351250485E-2</v>
      </c>
      <c r="BD41" s="31">
        <f t="shared" si="39"/>
        <v>-0.99984767969313781</v>
      </c>
      <c r="BE41" s="11"/>
      <c r="BF41" s="11"/>
      <c r="BG41" s="11"/>
      <c r="BH41" s="11"/>
      <c r="BI41" s="11"/>
      <c r="BJ41" s="11"/>
      <c r="BK41" s="11"/>
    </row>
    <row r="42" spans="2:63" ht="18.75" thickBot="1">
      <c r="B42" s="141">
        <v>36</v>
      </c>
      <c r="C42" s="50">
        <v>1</v>
      </c>
      <c r="D42" s="50">
        <v>1</v>
      </c>
      <c r="E42" s="133" t="s">
        <v>7</v>
      </c>
      <c r="F42" s="143"/>
      <c r="G42" s="51">
        <v>0</v>
      </c>
      <c r="H42" s="51">
        <v>0</v>
      </c>
      <c r="I42" s="47">
        <f t="shared" si="24"/>
        <v>0.99984767969313781</v>
      </c>
      <c r="J42" s="49">
        <f t="shared" si="25"/>
        <v>0</v>
      </c>
      <c r="K42" s="118" t="str">
        <f t="shared" si="26"/>
        <v>I</v>
      </c>
      <c r="L42" s="123"/>
      <c r="M42" s="10">
        <v>0</v>
      </c>
      <c r="N42" s="136" t="s">
        <v>34</v>
      </c>
      <c r="O42" s="7">
        <f t="shared" si="0"/>
        <v>0</v>
      </c>
      <c r="P42" s="8">
        <f t="shared" si="1"/>
        <v>91</v>
      </c>
      <c r="Q42" s="40">
        <f t="shared" si="2"/>
        <v>91</v>
      </c>
      <c r="R42" s="41">
        <f t="shared" si="27"/>
        <v>0</v>
      </c>
      <c r="S42" s="127" t="str">
        <f t="shared" si="28"/>
        <v>N</v>
      </c>
      <c r="T42" s="131"/>
      <c r="U42" s="114">
        <v>0</v>
      </c>
      <c r="V42" s="74">
        <f t="shared" si="3"/>
        <v>0.99984772607724903</v>
      </c>
      <c r="W42" s="79">
        <f t="shared" si="29"/>
        <v>89.000152273922495</v>
      </c>
      <c r="X42" s="71" t="str">
        <f t="shared" si="30"/>
        <v>I</v>
      </c>
      <c r="Y42" s="9" t="str">
        <f t="shared" si="4"/>
        <v>I</v>
      </c>
      <c r="Z42" s="9" t="b">
        <f t="shared" si="5"/>
        <v>0</v>
      </c>
      <c r="AA42" s="9" t="b">
        <f t="shared" si="6"/>
        <v>0</v>
      </c>
      <c r="AB42" s="14" t="str">
        <f t="shared" si="31"/>
        <v>NÃO</v>
      </c>
      <c r="AC42" s="25" t="str">
        <f t="shared" si="7"/>
        <v>N</v>
      </c>
      <c r="AD42" s="14" t="b">
        <f t="shared" si="8"/>
        <v>0</v>
      </c>
      <c r="AE42" s="14" t="b">
        <f t="shared" si="9"/>
        <v>0</v>
      </c>
      <c r="AF42" s="26" t="str">
        <f t="shared" si="32"/>
        <v>NÃO</v>
      </c>
      <c r="AG42" s="25" t="str">
        <f t="shared" si="10"/>
        <v>I</v>
      </c>
      <c r="AH42" s="14" t="str">
        <f t="shared" si="11"/>
        <v>I</v>
      </c>
      <c r="AI42" s="14" t="b">
        <f t="shared" si="12"/>
        <v>0</v>
      </c>
      <c r="AJ42" s="26" t="str">
        <f t="shared" si="13"/>
        <v>NÃO</v>
      </c>
      <c r="AK42" s="14">
        <f t="shared" si="14"/>
        <v>0</v>
      </c>
      <c r="AL42" s="14">
        <f t="shared" si="15"/>
        <v>1.7452406437283512E-2</v>
      </c>
      <c r="AM42" s="24">
        <f t="shared" si="33"/>
        <v>0</v>
      </c>
      <c r="AN42" s="14">
        <f t="shared" si="16"/>
        <v>1.7449749160682683E-2</v>
      </c>
      <c r="AO42" s="14">
        <f t="shared" si="17"/>
        <v>1.7452406437283512E-2</v>
      </c>
      <c r="AP42" s="78">
        <f t="shared" si="34"/>
        <v>89.000152273922495</v>
      </c>
      <c r="AQ42" s="11"/>
      <c r="AR42" s="11"/>
      <c r="AS42" s="11"/>
      <c r="AT42" s="33">
        <f t="shared" si="18"/>
        <v>1</v>
      </c>
      <c r="AU42" s="33">
        <f t="shared" si="19"/>
        <v>0</v>
      </c>
      <c r="AV42" s="33">
        <f t="shared" si="20"/>
        <v>0</v>
      </c>
      <c r="AW42" s="34">
        <f t="shared" si="21"/>
        <v>-1.7449748351250485E-2</v>
      </c>
      <c r="AX42" s="34">
        <f t="shared" si="22"/>
        <v>-3.0458649045213493E-4</v>
      </c>
      <c r="AY42" s="34">
        <f t="shared" si="23"/>
        <v>0.99984769515639127</v>
      </c>
      <c r="AZ42" s="34">
        <f t="shared" si="40"/>
        <v>-1.7449748351250485E-2</v>
      </c>
      <c r="BA42" s="34">
        <f t="shared" si="36"/>
        <v>1</v>
      </c>
      <c r="BB42" s="34">
        <f t="shared" si="37"/>
        <v>1</v>
      </c>
      <c r="BC42" s="34">
        <f t="shared" si="38"/>
        <v>-1.7449748351250485E-2</v>
      </c>
      <c r="BD42" s="31">
        <f t="shared" si="39"/>
        <v>-0.99984767969313781</v>
      </c>
      <c r="BE42" s="11"/>
      <c r="BF42" s="11"/>
      <c r="BG42" s="11"/>
      <c r="BH42" s="11"/>
      <c r="BI42" s="11"/>
      <c r="BJ42" s="11"/>
      <c r="BK42" s="11"/>
    </row>
    <row r="43" spans="2:63" ht="18.75" thickBot="1">
      <c r="B43" s="141">
        <v>37</v>
      </c>
      <c r="C43" s="50">
        <v>1</v>
      </c>
      <c r="D43" s="50">
        <v>1</v>
      </c>
      <c r="E43" s="133" t="s">
        <v>7</v>
      </c>
      <c r="F43" s="143"/>
      <c r="G43" s="51">
        <v>0</v>
      </c>
      <c r="H43" s="51">
        <v>0</v>
      </c>
      <c r="I43" s="47">
        <f t="shared" si="24"/>
        <v>0.99984767969313781</v>
      </c>
      <c r="J43" s="49">
        <f t="shared" si="25"/>
        <v>0</v>
      </c>
      <c r="K43" s="118" t="str">
        <f t="shared" si="26"/>
        <v>I</v>
      </c>
      <c r="L43" s="123"/>
      <c r="M43" s="10">
        <v>0</v>
      </c>
      <c r="N43" s="136" t="s">
        <v>34</v>
      </c>
      <c r="O43" s="7">
        <f t="shared" si="0"/>
        <v>0</v>
      </c>
      <c r="P43" s="8">
        <f t="shared" si="1"/>
        <v>91</v>
      </c>
      <c r="Q43" s="40">
        <f t="shared" si="2"/>
        <v>91</v>
      </c>
      <c r="R43" s="41">
        <f t="shared" si="27"/>
        <v>0</v>
      </c>
      <c r="S43" s="127" t="str">
        <f t="shared" si="28"/>
        <v>N</v>
      </c>
      <c r="T43" s="131"/>
      <c r="U43" s="114">
        <v>0</v>
      </c>
      <c r="V43" s="74">
        <f t="shared" si="3"/>
        <v>0.99984772607724903</v>
      </c>
      <c r="W43" s="79">
        <f t="shared" si="29"/>
        <v>89.000152273922495</v>
      </c>
      <c r="X43" s="71" t="str">
        <f t="shared" si="30"/>
        <v>I</v>
      </c>
      <c r="Y43" s="9" t="str">
        <f t="shared" si="4"/>
        <v>I</v>
      </c>
      <c r="Z43" s="9" t="b">
        <f t="shared" si="5"/>
        <v>0</v>
      </c>
      <c r="AA43" s="9" t="b">
        <f t="shared" si="6"/>
        <v>0</v>
      </c>
      <c r="AB43" s="14" t="str">
        <f t="shared" si="31"/>
        <v>NÃO</v>
      </c>
      <c r="AC43" s="25" t="str">
        <f t="shared" si="7"/>
        <v>N</v>
      </c>
      <c r="AD43" s="14" t="b">
        <f t="shared" si="8"/>
        <v>0</v>
      </c>
      <c r="AE43" s="14" t="b">
        <f t="shared" si="9"/>
        <v>0</v>
      </c>
      <c r="AF43" s="26" t="str">
        <f t="shared" si="32"/>
        <v>NÃO</v>
      </c>
      <c r="AG43" s="25" t="str">
        <f t="shared" si="10"/>
        <v>I</v>
      </c>
      <c r="AH43" s="14" t="str">
        <f t="shared" si="11"/>
        <v>I</v>
      </c>
      <c r="AI43" s="14" t="b">
        <f t="shared" si="12"/>
        <v>0</v>
      </c>
      <c r="AJ43" s="26" t="str">
        <f t="shared" si="13"/>
        <v>NÃO</v>
      </c>
      <c r="AK43" s="14">
        <f t="shared" si="14"/>
        <v>0</v>
      </c>
      <c r="AL43" s="14">
        <f t="shared" si="15"/>
        <v>1.7452406437283512E-2</v>
      </c>
      <c r="AM43" s="24">
        <f t="shared" si="33"/>
        <v>0</v>
      </c>
      <c r="AN43" s="14">
        <f t="shared" si="16"/>
        <v>1.7449749160682683E-2</v>
      </c>
      <c r="AO43" s="14">
        <f t="shared" si="17"/>
        <v>1.7452406437283512E-2</v>
      </c>
      <c r="AP43" s="78">
        <f t="shared" si="34"/>
        <v>89.000152273922495</v>
      </c>
      <c r="AQ43" s="11"/>
      <c r="AR43" s="11"/>
      <c r="AS43" s="11"/>
      <c r="AT43" s="33">
        <f t="shared" si="18"/>
        <v>1</v>
      </c>
      <c r="AU43" s="33">
        <f t="shared" si="19"/>
        <v>0</v>
      </c>
      <c r="AV43" s="33">
        <f t="shared" si="20"/>
        <v>0</v>
      </c>
      <c r="AW43" s="34">
        <f t="shared" si="21"/>
        <v>-1.7449748351250485E-2</v>
      </c>
      <c r="AX43" s="34">
        <f t="shared" si="22"/>
        <v>-3.0458649045213493E-4</v>
      </c>
      <c r="AY43" s="34">
        <f t="shared" si="23"/>
        <v>0.99984769515639127</v>
      </c>
      <c r="AZ43" s="34">
        <f t="shared" si="40"/>
        <v>-1.7449748351250485E-2</v>
      </c>
      <c r="BA43" s="34">
        <f t="shared" si="36"/>
        <v>1</v>
      </c>
      <c r="BB43" s="34">
        <f t="shared" si="37"/>
        <v>1</v>
      </c>
      <c r="BC43" s="34">
        <f t="shared" si="38"/>
        <v>-1.7449748351250485E-2</v>
      </c>
      <c r="BD43" s="31">
        <f t="shared" si="39"/>
        <v>-0.99984767969313781</v>
      </c>
      <c r="BE43" s="11"/>
      <c r="BF43" s="11"/>
      <c r="BG43" s="11"/>
      <c r="BH43" s="11"/>
      <c r="BI43" s="11"/>
      <c r="BJ43" s="11"/>
      <c r="BK43" s="11"/>
    </row>
    <row r="44" spans="2:63" ht="18.75" thickBot="1">
      <c r="B44" s="141">
        <v>38</v>
      </c>
      <c r="C44" s="50">
        <v>1</v>
      </c>
      <c r="D44" s="50">
        <v>1</v>
      </c>
      <c r="E44" s="133" t="s">
        <v>7</v>
      </c>
      <c r="F44" s="143"/>
      <c r="G44" s="51">
        <v>0</v>
      </c>
      <c r="H44" s="51">
        <v>0</v>
      </c>
      <c r="I44" s="47">
        <f t="shared" si="24"/>
        <v>0.99984767969313781</v>
      </c>
      <c r="J44" s="49">
        <f t="shared" si="25"/>
        <v>0</v>
      </c>
      <c r="K44" s="118" t="str">
        <f t="shared" si="26"/>
        <v>I</v>
      </c>
      <c r="L44" s="123"/>
      <c r="M44" s="10">
        <v>0</v>
      </c>
      <c r="N44" s="136" t="s">
        <v>34</v>
      </c>
      <c r="O44" s="7">
        <f t="shared" si="0"/>
        <v>0</v>
      </c>
      <c r="P44" s="8">
        <f t="shared" si="1"/>
        <v>91</v>
      </c>
      <c r="Q44" s="40">
        <f t="shared" si="2"/>
        <v>91</v>
      </c>
      <c r="R44" s="41">
        <f t="shared" si="27"/>
        <v>0</v>
      </c>
      <c r="S44" s="127" t="str">
        <f t="shared" si="28"/>
        <v>N</v>
      </c>
      <c r="T44" s="131"/>
      <c r="U44" s="114">
        <v>0</v>
      </c>
      <c r="V44" s="74">
        <f t="shared" si="3"/>
        <v>0.99984772607724903</v>
      </c>
      <c r="W44" s="79">
        <f t="shared" si="29"/>
        <v>89.000152273922495</v>
      </c>
      <c r="X44" s="71" t="str">
        <f t="shared" si="30"/>
        <v>I</v>
      </c>
      <c r="Y44" s="9" t="str">
        <f t="shared" si="4"/>
        <v>I</v>
      </c>
      <c r="Z44" s="9" t="b">
        <f t="shared" si="5"/>
        <v>0</v>
      </c>
      <c r="AA44" s="9" t="b">
        <f t="shared" si="6"/>
        <v>0</v>
      </c>
      <c r="AB44" s="14" t="str">
        <f t="shared" si="31"/>
        <v>NÃO</v>
      </c>
      <c r="AC44" s="25" t="str">
        <f t="shared" si="7"/>
        <v>N</v>
      </c>
      <c r="AD44" s="14" t="b">
        <f t="shared" si="8"/>
        <v>0</v>
      </c>
      <c r="AE44" s="14" t="b">
        <f t="shared" si="9"/>
        <v>0</v>
      </c>
      <c r="AF44" s="26" t="str">
        <f t="shared" si="32"/>
        <v>NÃO</v>
      </c>
      <c r="AG44" s="25" t="str">
        <f t="shared" si="10"/>
        <v>I</v>
      </c>
      <c r="AH44" s="14" t="str">
        <f t="shared" si="11"/>
        <v>I</v>
      </c>
      <c r="AI44" s="14" t="b">
        <f t="shared" si="12"/>
        <v>0</v>
      </c>
      <c r="AJ44" s="26" t="str">
        <f t="shared" si="13"/>
        <v>NÃO</v>
      </c>
      <c r="AK44" s="14">
        <f t="shared" si="14"/>
        <v>0</v>
      </c>
      <c r="AL44" s="14">
        <f t="shared" si="15"/>
        <v>1.7452406437283512E-2</v>
      </c>
      <c r="AM44" s="24">
        <f t="shared" si="33"/>
        <v>0</v>
      </c>
      <c r="AN44" s="14">
        <f t="shared" si="16"/>
        <v>1.7449749160682683E-2</v>
      </c>
      <c r="AO44" s="14">
        <f t="shared" si="17"/>
        <v>1.7452406437283512E-2</v>
      </c>
      <c r="AP44" s="78">
        <f t="shared" si="34"/>
        <v>89.000152273922495</v>
      </c>
      <c r="AQ44" s="11"/>
      <c r="AR44" s="11"/>
      <c r="AS44" s="11"/>
      <c r="AT44" s="33">
        <f t="shared" si="18"/>
        <v>1</v>
      </c>
      <c r="AU44" s="33">
        <f t="shared" si="19"/>
        <v>0</v>
      </c>
      <c r="AV44" s="33">
        <f t="shared" si="20"/>
        <v>0</v>
      </c>
      <c r="AW44" s="34">
        <f t="shared" si="21"/>
        <v>-1.7449748351250485E-2</v>
      </c>
      <c r="AX44" s="34">
        <f t="shared" si="22"/>
        <v>-3.0458649045213493E-4</v>
      </c>
      <c r="AY44" s="34">
        <f t="shared" si="23"/>
        <v>0.99984769515639127</v>
      </c>
      <c r="AZ44" s="34">
        <f t="shared" si="40"/>
        <v>-1.7449748351250485E-2</v>
      </c>
      <c r="BA44" s="34">
        <f t="shared" si="36"/>
        <v>1</v>
      </c>
      <c r="BB44" s="34">
        <f t="shared" si="37"/>
        <v>1</v>
      </c>
      <c r="BC44" s="34">
        <f t="shared" si="38"/>
        <v>-1.7449748351250485E-2</v>
      </c>
      <c r="BD44" s="31">
        <f t="shared" si="39"/>
        <v>-0.99984767969313781</v>
      </c>
      <c r="BE44" s="11"/>
      <c r="BF44" s="11"/>
      <c r="BG44" s="11"/>
      <c r="BH44" s="11"/>
      <c r="BI44" s="11"/>
      <c r="BJ44" s="11"/>
      <c r="BK44" s="11"/>
    </row>
    <row r="45" spans="2:63" ht="18.75" thickBot="1">
      <c r="B45" s="141">
        <v>39</v>
      </c>
      <c r="C45" s="50">
        <v>1</v>
      </c>
      <c r="D45" s="50">
        <v>1</v>
      </c>
      <c r="E45" s="133" t="s">
        <v>7</v>
      </c>
      <c r="F45" s="143"/>
      <c r="G45" s="51">
        <v>0</v>
      </c>
      <c r="H45" s="51">
        <v>0</v>
      </c>
      <c r="I45" s="47">
        <f t="shared" si="24"/>
        <v>0.99984767969313781</v>
      </c>
      <c r="J45" s="49">
        <f t="shared" si="25"/>
        <v>0</v>
      </c>
      <c r="K45" s="118" t="str">
        <f t="shared" si="26"/>
        <v>I</v>
      </c>
      <c r="L45" s="123"/>
      <c r="M45" s="10">
        <v>0</v>
      </c>
      <c r="N45" s="136" t="s">
        <v>34</v>
      </c>
      <c r="O45" s="7">
        <f t="shared" si="0"/>
        <v>0</v>
      </c>
      <c r="P45" s="8">
        <f t="shared" si="1"/>
        <v>91</v>
      </c>
      <c r="Q45" s="40">
        <f t="shared" si="2"/>
        <v>91</v>
      </c>
      <c r="R45" s="41">
        <f t="shared" si="27"/>
        <v>0</v>
      </c>
      <c r="S45" s="127" t="str">
        <f t="shared" si="28"/>
        <v>N</v>
      </c>
      <c r="T45" s="131"/>
      <c r="U45" s="114">
        <v>0</v>
      </c>
      <c r="V45" s="74">
        <f t="shared" si="3"/>
        <v>0.99984772607724903</v>
      </c>
      <c r="W45" s="79">
        <f t="shared" si="29"/>
        <v>89.000152273922495</v>
      </c>
      <c r="X45" s="71" t="str">
        <f t="shared" si="30"/>
        <v>I</v>
      </c>
      <c r="Y45" s="9" t="str">
        <f t="shared" si="4"/>
        <v>I</v>
      </c>
      <c r="Z45" s="9" t="b">
        <f t="shared" si="5"/>
        <v>0</v>
      </c>
      <c r="AA45" s="9" t="b">
        <f t="shared" si="6"/>
        <v>0</v>
      </c>
      <c r="AB45" s="14" t="str">
        <f t="shared" si="31"/>
        <v>NÃO</v>
      </c>
      <c r="AC45" s="25" t="str">
        <f t="shared" si="7"/>
        <v>N</v>
      </c>
      <c r="AD45" s="14" t="b">
        <f t="shared" si="8"/>
        <v>0</v>
      </c>
      <c r="AE45" s="14" t="b">
        <f t="shared" si="9"/>
        <v>0</v>
      </c>
      <c r="AF45" s="26" t="str">
        <f t="shared" si="32"/>
        <v>NÃO</v>
      </c>
      <c r="AG45" s="25" t="str">
        <f t="shared" si="10"/>
        <v>I</v>
      </c>
      <c r="AH45" s="14" t="str">
        <f t="shared" si="11"/>
        <v>I</v>
      </c>
      <c r="AI45" s="14" t="b">
        <f t="shared" si="12"/>
        <v>0</v>
      </c>
      <c r="AJ45" s="26" t="str">
        <f t="shared" si="13"/>
        <v>NÃO</v>
      </c>
      <c r="AK45" s="14">
        <f t="shared" si="14"/>
        <v>0</v>
      </c>
      <c r="AL45" s="14">
        <f t="shared" si="15"/>
        <v>1.7452406437283512E-2</v>
      </c>
      <c r="AM45" s="24">
        <f t="shared" si="33"/>
        <v>0</v>
      </c>
      <c r="AN45" s="14">
        <f t="shared" si="16"/>
        <v>1.7449749160682683E-2</v>
      </c>
      <c r="AO45" s="14">
        <f t="shared" si="17"/>
        <v>1.7452406437283512E-2</v>
      </c>
      <c r="AP45" s="78">
        <f t="shared" si="34"/>
        <v>89.000152273922495</v>
      </c>
      <c r="AQ45" s="11"/>
      <c r="AR45" s="11"/>
      <c r="AS45" s="11"/>
      <c r="AT45" s="33">
        <f t="shared" si="18"/>
        <v>1</v>
      </c>
      <c r="AU45" s="33">
        <f t="shared" si="19"/>
        <v>0</v>
      </c>
      <c r="AV45" s="33">
        <f t="shared" si="20"/>
        <v>0</v>
      </c>
      <c r="AW45" s="34">
        <f t="shared" si="21"/>
        <v>-1.7449748351250485E-2</v>
      </c>
      <c r="AX45" s="34">
        <f t="shared" si="22"/>
        <v>-3.0458649045213493E-4</v>
      </c>
      <c r="AY45" s="34">
        <f t="shared" si="23"/>
        <v>0.99984769515639127</v>
      </c>
      <c r="AZ45" s="34">
        <f t="shared" si="40"/>
        <v>-1.7449748351250485E-2</v>
      </c>
      <c r="BA45" s="34">
        <f t="shared" si="36"/>
        <v>1</v>
      </c>
      <c r="BB45" s="34">
        <f t="shared" si="37"/>
        <v>1</v>
      </c>
      <c r="BC45" s="34">
        <f t="shared" si="38"/>
        <v>-1.7449748351250485E-2</v>
      </c>
      <c r="BD45" s="31">
        <f t="shared" si="39"/>
        <v>-0.99984767969313781</v>
      </c>
      <c r="BE45" s="11"/>
      <c r="BF45" s="11"/>
      <c r="BG45" s="11"/>
      <c r="BH45" s="11"/>
      <c r="BI45" s="11"/>
      <c r="BJ45" s="11"/>
      <c r="BK45" s="11"/>
    </row>
    <row r="46" spans="2:63" ht="18.75" thickBot="1">
      <c r="B46" s="141">
        <v>40</v>
      </c>
      <c r="C46" s="50">
        <v>1</v>
      </c>
      <c r="D46" s="50">
        <v>1</v>
      </c>
      <c r="E46" s="133" t="s">
        <v>7</v>
      </c>
      <c r="F46" s="143"/>
      <c r="G46" s="51">
        <v>0</v>
      </c>
      <c r="H46" s="51">
        <v>0</v>
      </c>
      <c r="I46" s="47">
        <f t="shared" si="24"/>
        <v>0.99984767969313781</v>
      </c>
      <c r="J46" s="49">
        <f t="shared" si="25"/>
        <v>0</v>
      </c>
      <c r="K46" s="118" t="str">
        <f t="shared" si="26"/>
        <v>I</v>
      </c>
      <c r="L46" s="123"/>
      <c r="M46" s="10">
        <v>0</v>
      </c>
      <c r="N46" s="136" t="s">
        <v>34</v>
      </c>
      <c r="O46" s="7">
        <f t="shared" si="0"/>
        <v>0</v>
      </c>
      <c r="P46" s="8">
        <f t="shared" si="1"/>
        <v>91</v>
      </c>
      <c r="Q46" s="40">
        <f t="shared" si="2"/>
        <v>91</v>
      </c>
      <c r="R46" s="41">
        <f t="shared" si="27"/>
        <v>0</v>
      </c>
      <c r="S46" s="127" t="str">
        <f t="shared" si="28"/>
        <v>N</v>
      </c>
      <c r="T46" s="131"/>
      <c r="U46" s="114">
        <v>0</v>
      </c>
      <c r="V46" s="74">
        <f t="shared" si="3"/>
        <v>0.99984772607724903</v>
      </c>
      <c r="W46" s="79">
        <f t="shared" si="29"/>
        <v>89.000152273922495</v>
      </c>
      <c r="X46" s="71" t="str">
        <f t="shared" si="30"/>
        <v>I</v>
      </c>
      <c r="Y46" s="9" t="str">
        <f t="shared" si="4"/>
        <v>I</v>
      </c>
      <c r="Z46" s="9" t="b">
        <f t="shared" si="5"/>
        <v>0</v>
      </c>
      <c r="AA46" s="9" t="b">
        <f t="shared" si="6"/>
        <v>0</v>
      </c>
      <c r="AB46" s="14" t="str">
        <f t="shared" si="31"/>
        <v>NÃO</v>
      </c>
      <c r="AC46" s="25" t="str">
        <f t="shared" si="7"/>
        <v>N</v>
      </c>
      <c r="AD46" s="14" t="b">
        <f t="shared" si="8"/>
        <v>0</v>
      </c>
      <c r="AE46" s="14" t="b">
        <f t="shared" si="9"/>
        <v>0</v>
      </c>
      <c r="AF46" s="26" t="str">
        <f t="shared" si="32"/>
        <v>NÃO</v>
      </c>
      <c r="AG46" s="25" t="str">
        <f t="shared" si="10"/>
        <v>I</v>
      </c>
      <c r="AH46" s="14" t="str">
        <f t="shared" si="11"/>
        <v>I</v>
      </c>
      <c r="AI46" s="14" t="b">
        <f t="shared" si="12"/>
        <v>0</v>
      </c>
      <c r="AJ46" s="26" t="str">
        <f t="shared" si="13"/>
        <v>NÃO</v>
      </c>
      <c r="AK46" s="14">
        <f t="shared" si="14"/>
        <v>0</v>
      </c>
      <c r="AL46" s="14">
        <f t="shared" si="15"/>
        <v>1.7452406437283512E-2</v>
      </c>
      <c r="AM46" s="24">
        <f t="shared" si="33"/>
        <v>0</v>
      </c>
      <c r="AN46" s="14">
        <f t="shared" si="16"/>
        <v>1.7449749160682683E-2</v>
      </c>
      <c r="AO46" s="14">
        <f t="shared" si="17"/>
        <v>1.7452406437283512E-2</v>
      </c>
      <c r="AP46" s="78">
        <f t="shared" si="34"/>
        <v>89.000152273922495</v>
      </c>
      <c r="AQ46" s="11"/>
      <c r="AR46" s="11"/>
      <c r="AS46" s="11"/>
      <c r="AT46" s="33">
        <f t="shared" si="18"/>
        <v>1</v>
      </c>
      <c r="AU46" s="33">
        <f t="shared" si="19"/>
        <v>0</v>
      </c>
      <c r="AV46" s="33">
        <f t="shared" si="20"/>
        <v>0</v>
      </c>
      <c r="AW46" s="34">
        <f t="shared" si="21"/>
        <v>-1.7449748351250485E-2</v>
      </c>
      <c r="AX46" s="34">
        <f t="shared" si="22"/>
        <v>-3.0458649045213493E-4</v>
      </c>
      <c r="AY46" s="34">
        <f t="shared" si="23"/>
        <v>0.99984769515639127</v>
      </c>
      <c r="AZ46" s="34">
        <f t="shared" si="40"/>
        <v>-1.7449748351250485E-2</v>
      </c>
      <c r="BA46" s="34">
        <f t="shared" si="36"/>
        <v>1</v>
      </c>
      <c r="BB46" s="34">
        <f t="shared" si="37"/>
        <v>1</v>
      </c>
      <c r="BC46" s="34">
        <f t="shared" si="38"/>
        <v>-1.7449748351250485E-2</v>
      </c>
      <c r="BD46" s="31">
        <f t="shared" si="39"/>
        <v>-0.99984767969313781</v>
      </c>
      <c r="BE46" s="11"/>
      <c r="BF46" s="11"/>
      <c r="BG46" s="11"/>
      <c r="BH46" s="11"/>
      <c r="BI46" s="11"/>
      <c r="BJ46" s="11"/>
      <c r="BK46" s="11"/>
    </row>
    <row r="47" spans="2:63" ht="18.75" thickBot="1">
      <c r="B47" s="141">
        <v>41</v>
      </c>
      <c r="C47" s="50">
        <v>1</v>
      </c>
      <c r="D47" s="50">
        <v>1</v>
      </c>
      <c r="E47" s="133" t="s">
        <v>7</v>
      </c>
      <c r="F47" s="143"/>
      <c r="G47" s="51">
        <v>0</v>
      </c>
      <c r="H47" s="51">
        <v>0</v>
      </c>
      <c r="I47" s="47">
        <f t="shared" si="24"/>
        <v>0.99984767969313781</v>
      </c>
      <c r="J47" s="49">
        <f t="shared" si="25"/>
        <v>0</v>
      </c>
      <c r="K47" s="118" t="str">
        <f t="shared" si="26"/>
        <v>I</v>
      </c>
      <c r="L47" s="123"/>
      <c r="M47" s="10">
        <v>0</v>
      </c>
      <c r="N47" s="136" t="s">
        <v>34</v>
      </c>
      <c r="O47" s="7">
        <f t="shared" si="0"/>
        <v>0</v>
      </c>
      <c r="P47" s="8">
        <f t="shared" si="1"/>
        <v>91</v>
      </c>
      <c r="Q47" s="40">
        <f t="shared" si="2"/>
        <v>91</v>
      </c>
      <c r="R47" s="41">
        <f t="shared" si="27"/>
        <v>0</v>
      </c>
      <c r="S47" s="127" t="str">
        <f t="shared" si="28"/>
        <v>N</v>
      </c>
      <c r="T47" s="131"/>
      <c r="U47" s="114">
        <v>0</v>
      </c>
      <c r="V47" s="74">
        <f t="shared" si="3"/>
        <v>0.99984772607724903</v>
      </c>
      <c r="W47" s="79">
        <f t="shared" si="29"/>
        <v>89.000152273922495</v>
      </c>
      <c r="X47" s="71" t="str">
        <f t="shared" si="30"/>
        <v>I</v>
      </c>
      <c r="Y47" s="9" t="str">
        <f t="shared" si="4"/>
        <v>I</v>
      </c>
      <c r="Z47" s="9" t="b">
        <f t="shared" si="5"/>
        <v>0</v>
      </c>
      <c r="AA47" s="9" t="b">
        <f t="shared" si="6"/>
        <v>0</v>
      </c>
      <c r="AB47" s="14" t="str">
        <f t="shared" si="31"/>
        <v>NÃO</v>
      </c>
      <c r="AC47" s="25" t="str">
        <f t="shared" si="7"/>
        <v>N</v>
      </c>
      <c r="AD47" s="14" t="b">
        <f t="shared" si="8"/>
        <v>0</v>
      </c>
      <c r="AE47" s="14" t="b">
        <f t="shared" si="9"/>
        <v>0</v>
      </c>
      <c r="AF47" s="26" t="str">
        <f t="shared" si="32"/>
        <v>NÃO</v>
      </c>
      <c r="AG47" s="25" t="str">
        <f t="shared" si="10"/>
        <v>I</v>
      </c>
      <c r="AH47" s="14" t="str">
        <f t="shared" si="11"/>
        <v>I</v>
      </c>
      <c r="AI47" s="14" t="b">
        <f t="shared" si="12"/>
        <v>0</v>
      </c>
      <c r="AJ47" s="26" t="str">
        <f t="shared" si="13"/>
        <v>NÃO</v>
      </c>
      <c r="AK47" s="14">
        <f t="shared" si="14"/>
        <v>0</v>
      </c>
      <c r="AL47" s="14">
        <f t="shared" si="15"/>
        <v>1.7452406437283512E-2</v>
      </c>
      <c r="AM47" s="24">
        <f t="shared" si="33"/>
        <v>0</v>
      </c>
      <c r="AN47" s="14">
        <f t="shared" si="16"/>
        <v>1.7449749160682683E-2</v>
      </c>
      <c r="AO47" s="14">
        <f t="shared" si="17"/>
        <v>1.7452406437283512E-2</v>
      </c>
      <c r="AP47" s="78">
        <f t="shared" si="34"/>
        <v>89.000152273922495</v>
      </c>
      <c r="AQ47" s="11"/>
      <c r="AR47" s="11"/>
      <c r="AS47" s="11"/>
      <c r="AT47" s="33">
        <f t="shared" si="18"/>
        <v>1</v>
      </c>
      <c r="AU47" s="33">
        <f t="shared" si="19"/>
        <v>0</v>
      </c>
      <c r="AV47" s="33">
        <f t="shared" si="20"/>
        <v>0</v>
      </c>
      <c r="AW47" s="34">
        <f t="shared" si="21"/>
        <v>-1.7449748351250485E-2</v>
      </c>
      <c r="AX47" s="34">
        <f t="shared" si="22"/>
        <v>-3.0458649045213493E-4</v>
      </c>
      <c r="AY47" s="34">
        <f t="shared" si="23"/>
        <v>0.99984769515639127</v>
      </c>
      <c r="AZ47" s="34">
        <f t="shared" si="40"/>
        <v>-1.7449748351250485E-2</v>
      </c>
      <c r="BA47" s="34">
        <f t="shared" si="36"/>
        <v>1</v>
      </c>
      <c r="BB47" s="34">
        <f t="shared" si="37"/>
        <v>1</v>
      </c>
      <c r="BC47" s="34">
        <f t="shared" si="38"/>
        <v>-1.7449748351250485E-2</v>
      </c>
      <c r="BD47" s="31">
        <f t="shared" si="39"/>
        <v>-0.99984767969313781</v>
      </c>
      <c r="BE47" s="11"/>
      <c r="BF47" s="11"/>
      <c r="BG47" s="11"/>
      <c r="BH47" s="11"/>
      <c r="BI47" s="11"/>
      <c r="BJ47" s="11"/>
      <c r="BK47" s="11"/>
    </row>
    <row r="48" spans="2:63" ht="18.75" thickBot="1">
      <c r="B48" s="141">
        <v>42</v>
      </c>
      <c r="C48" s="50">
        <v>1</v>
      </c>
      <c r="D48" s="50">
        <v>1</v>
      </c>
      <c r="E48" s="133" t="s">
        <v>7</v>
      </c>
      <c r="F48" s="143"/>
      <c r="G48" s="51">
        <v>0</v>
      </c>
      <c r="H48" s="51">
        <v>0</v>
      </c>
      <c r="I48" s="47">
        <f t="shared" si="24"/>
        <v>0.99984767969313781</v>
      </c>
      <c r="J48" s="49">
        <f t="shared" si="25"/>
        <v>0</v>
      </c>
      <c r="K48" s="118" t="str">
        <f t="shared" si="26"/>
        <v>I</v>
      </c>
      <c r="L48" s="123"/>
      <c r="M48" s="10">
        <v>0</v>
      </c>
      <c r="N48" s="136" t="s">
        <v>34</v>
      </c>
      <c r="O48" s="7">
        <f t="shared" si="0"/>
        <v>0</v>
      </c>
      <c r="P48" s="8">
        <f t="shared" si="1"/>
        <v>91</v>
      </c>
      <c r="Q48" s="40">
        <f t="shared" si="2"/>
        <v>91</v>
      </c>
      <c r="R48" s="41">
        <f t="shared" si="27"/>
        <v>0</v>
      </c>
      <c r="S48" s="127" t="str">
        <f t="shared" si="28"/>
        <v>N</v>
      </c>
      <c r="T48" s="131"/>
      <c r="U48" s="114">
        <v>0</v>
      </c>
      <c r="V48" s="74">
        <f t="shared" si="3"/>
        <v>0.99984772607724903</v>
      </c>
      <c r="W48" s="79">
        <f t="shared" si="29"/>
        <v>89.000152273922495</v>
      </c>
      <c r="X48" s="71" t="str">
        <f t="shared" si="30"/>
        <v>I</v>
      </c>
      <c r="Y48" s="9" t="str">
        <f t="shared" si="4"/>
        <v>I</v>
      </c>
      <c r="Z48" s="9" t="b">
        <f t="shared" si="5"/>
        <v>0</v>
      </c>
      <c r="AA48" s="9" t="b">
        <f t="shared" si="6"/>
        <v>0</v>
      </c>
      <c r="AB48" s="14" t="str">
        <f t="shared" si="31"/>
        <v>NÃO</v>
      </c>
      <c r="AC48" s="25" t="str">
        <f t="shared" si="7"/>
        <v>N</v>
      </c>
      <c r="AD48" s="14" t="b">
        <f t="shared" si="8"/>
        <v>0</v>
      </c>
      <c r="AE48" s="14" t="b">
        <f t="shared" si="9"/>
        <v>0</v>
      </c>
      <c r="AF48" s="26" t="str">
        <f t="shared" si="32"/>
        <v>NÃO</v>
      </c>
      <c r="AG48" s="25" t="str">
        <f t="shared" si="10"/>
        <v>I</v>
      </c>
      <c r="AH48" s="14" t="str">
        <f t="shared" si="11"/>
        <v>I</v>
      </c>
      <c r="AI48" s="14" t="b">
        <f t="shared" si="12"/>
        <v>0</v>
      </c>
      <c r="AJ48" s="26" t="str">
        <f t="shared" si="13"/>
        <v>NÃO</v>
      </c>
      <c r="AK48" s="14">
        <f t="shared" si="14"/>
        <v>0</v>
      </c>
      <c r="AL48" s="14">
        <f t="shared" si="15"/>
        <v>1.7452406437283512E-2</v>
      </c>
      <c r="AM48" s="24">
        <f t="shared" si="33"/>
        <v>0</v>
      </c>
      <c r="AN48" s="14">
        <f t="shared" si="16"/>
        <v>1.7449749160682683E-2</v>
      </c>
      <c r="AO48" s="14">
        <f t="shared" si="17"/>
        <v>1.7452406437283512E-2</v>
      </c>
      <c r="AP48" s="78">
        <f t="shared" si="34"/>
        <v>89.000152273922495</v>
      </c>
      <c r="AQ48" s="11"/>
      <c r="AR48" s="11"/>
      <c r="AS48" s="11"/>
      <c r="AT48" s="33">
        <f t="shared" si="18"/>
        <v>1</v>
      </c>
      <c r="AU48" s="33">
        <f t="shared" si="19"/>
        <v>0</v>
      </c>
      <c r="AV48" s="33">
        <f t="shared" si="20"/>
        <v>0</v>
      </c>
      <c r="AW48" s="34">
        <f t="shared" si="21"/>
        <v>-1.7449748351250485E-2</v>
      </c>
      <c r="AX48" s="34">
        <f t="shared" si="22"/>
        <v>-3.0458649045213493E-4</v>
      </c>
      <c r="AY48" s="34">
        <f t="shared" si="23"/>
        <v>0.99984769515639127</v>
      </c>
      <c r="AZ48" s="34">
        <f t="shared" si="40"/>
        <v>-1.7449748351250485E-2</v>
      </c>
      <c r="BA48" s="34">
        <f t="shared" si="36"/>
        <v>1</v>
      </c>
      <c r="BB48" s="34">
        <f t="shared" si="37"/>
        <v>1</v>
      </c>
      <c r="BC48" s="34">
        <f t="shared" si="38"/>
        <v>-1.7449748351250485E-2</v>
      </c>
      <c r="BD48" s="31">
        <f t="shared" si="39"/>
        <v>-0.99984767969313781</v>
      </c>
      <c r="BE48" s="11"/>
      <c r="BF48" s="11"/>
      <c r="BG48" s="11"/>
      <c r="BH48" s="11"/>
      <c r="BI48" s="11"/>
      <c r="BJ48" s="11"/>
      <c r="BK48" s="11"/>
    </row>
    <row r="49" spans="2:63" ht="18.75" thickBot="1">
      <c r="B49" s="141">
        <v>43</v>
      </c>
      <c r="C49" s="50">
        <v>1</v>
      </c>
      <c r="D49" s="50">
        <v>1</v>
      </c>
      <c r="E49" s="133" t="s">
        <v>7</v>
      </c>
      <c r="F49" s="143"/>
      <c r="G49" s="51">
        <v>0</v>
      </c>
      <c r="H49" s="51">
        <v>0</v>
      </c>
      <c r="I49" s="47">
        <f t="shared" si="24"/>
        <v>0.99984767969313781</v>
      </c>
      <c r="J49" s="49">
        <f t="shared" si="25"/>
        <v>0</v>
      </c>
      <c r="K49" s="118" t="str">
        <f t="shared" si="26"/>
        <v>I</v>
      </c>
      <c r="L49" s="123"/>
      <c r="M49" s="10">
        <v>0</v>
      </c>
      <c r="N49" s="136" t="s">
        <v>34</v>
      </c>
      <c r="O49" s="7">
        <f t="shared" si="0"/>
        <v>0</v>
      </c>
      <c r="P49" s="8">
        <f t="shared" si="1"/>
        <v>91</v>
      </c>
      <c r="Q49" s="40">
        <f t="shared" si="2"/>
        <v>91</v>
      </c>
      <c r="R49" s="41">
        <f t="shared" si="27"/>
        <v>0</v>
      </c>
      <c r="S49" s="127" t="str">
        <f t="shared" si="28"/>
        <v>N</v>
      </c>
      <c r="T49" s="131"/>
      <c r="U49" s="114">
        <v>0</v>
      </c>
      <c r="V49" s="74">
        <f t="shared" si="3"/>
        <v>0.99984772607724903</v>
      </c>
      <c r="W49" s="79">
        <f t="shared" si="29"/>
        <v>89.000152273922495</v>
      </c>
      <c r="X49" s="71" t="str">
        <f t="shared" si="30"/>
        <v>I</v>
      </c>
      <c r="Y49" s="9" t="str">
        <f t="shared" si="4"/>
        <v>I</v>
      </c>
      <c r="Z49" s="9" t="b">
        <f t="shared" si="5"/>
        <v>0</v>
      </c>
      <c r="AA49" s="9" t="b">
        <f t="shared" si="6"/>
        <v>0</v>
      </c>
      <c r="AB49" s="14" t="str">
        <f t="shared" si="31"/>
        <v>NÃO</v>
      </c>
      <c r="AC49" s="25" t="str">
        <f t="shared" si="7"/>
        <v>N</v>
      </c>
      <c r="AD49" s="14" t="b">
        <f t="shared" si="8"/>
        <v>0</v>
      </c>
      <c r="AE49" s="14" t="b">
        <f t="shared" si="9"/>
        <v>0</v>
      </c>
      <c r="AF49" s="26" t="str">
        <f t="shared" si="32"/>
        <v>NÃO</v>
      </c>
      <c r="AG49" s="25" t="str">
        <f t="shared" si="10"/>
        <v>I</v>
      </c>
      <c r="AH49" s="14" t="str">
        <f t="shared" si="11"/>
        <v>I</v>
      </c>
      <c r="AI49" s="14" t="b">
        <f t="shared" si="12"/>
        <v>0</v>
      </c>
      <c r="AJ49" s="26" t="str">
        <f t="shared" si="13"/>
        <v>NÃO</v>
      </c>
      <c r="AK49" s="14">
        <f t="shared" si="14"/>
        <v>0</v>
      </c>
      <c r="AL49" s="14">
        <f t="shared" si="15"/>
        <v>1.7452406437283512E-2</v>
      </c>
      <c r="AM49" s="24">
        <f t="shared" si="33"/>
        <v>0</v>
      </c>
      <c r="AN49" s="14">
        <f t="shared" si="16"/>
        <v>1.7449749160682683E-2</v>
      </c>
      <c r="AO49" s="14">
        <f t="shared" si="17"/>
        <v>1.7452406437283512E-2</v>
      </c>
      <c r="AP49" s="78">
        <f t="shared" si="34"/>
        <v>89.000152273922495</v>
      </c>
      <c r="AQ49" s="11"/>
      <c r="AR49" s="11"/>
      <c r="AS49" s="11"/>
      <c r="AT49" s="33">
        <f t="shared" si="18"/>
        <v>1</v>
      </c>
      <c r="AU49" s="33">
        <f t="shared" si="19"/>
        <v>0</v>
      </c>
      <c r="AV49" s="33">
        <f t="shared" si="20"/>
        <v>0</v>
      </c>
      <c r="AW49" s="34">
        <f t="shared" si="21"/>
        <v>-1.7449748351250485E-2</v>
      </c>
      <c r="AX49" s="34">
        <f t="shared" si="22"/>
        <v>-3.0458649045213493E-4</v>
      </c>
      <c r="AY49" s="34">
        <f t="shared" si="23"/>
        <v>0.99984769515639127</v>
      </c>
      <c r="AZ49" s="34">
        <f t="shared" si="40"/>
        <v>-1.7449748351250485E-2</v>
      </c>
      <c r="BA49" s="34">
        <f t="shared" si="36"/>
        <v>1</v>
      </c>
      <c r="BB49" s="34">
        <f t="shared" si="37"/>
        <v>1</v>
      </c>
      <c r="BC49" s="34">
        <f t="shared" si="38"/>
        <v>-1.7449748351250485E-2</v>
      </c>
      <c r="BD49" s="31">
        <f t="shared" si="39"/>
        <v>-0.99984767969313781</v>
      </c>
      <c r="BE49" s="11"/>
      <c r="BF49" s="11"/>
      <c r="BG49" s="11"/>
      <c r="BH49" s="11"/>
      <c r="BI49" s="11"/>
      <c r="BJ49" s="11"/>
      <c r="BK49" s="11"/>
    </row>
    <row r="50" spans="2:63" ht="18.75" thickBot="1">
      <c r="B50" s="141">
        <v>44</v>
      </c>
      <c r="C50" s="50">
        <v>1</v>
      </c>
      <c r="D50" s="50">
        <v>1</v>
      </c>
      <c r="E50" s="133" t="s">
        <v>7</v>
      </c>
      <c r="F50" s="143"/>
      <c r="G50" s="51">
        <v>0</v>
      </c>
      <c r="H50" s="51">
        <v>0</v>
      </c>
      <c r="I50" s="47">
        <f t="shared" si="24"/>
        <v>0.99984767969313781</v>
      </c>
      <c r="J50" s="49">
        <f t="shared" si="25"/>
        <v>0</v>
      </c>
      <c r="K50" s="118" t="str">
        <f t="shared" si="26"/>
        <v>I</v>
      </c>
      <c r="L50" s="123"/>
      <c r="M50" s="10">
        <v>0</v>
      </c>
      <c r="N50" s="136" t="s">
        <v>34</v>
      </c>
      <c r="O50" s="7">
        <f t="shared" si="0"/>
        <v>0</v>
      </c>
      <c r="P50" s="8">
        <f t="shared" si="1"/>
        <v>91</v>
      </c>
      <c r="Q50" s="40">
        <f t="shared" si="2"/>
        <v>91</v>
      </c>
      <c r="R50" s="41">
        <f t="shared" si="27"/>
        <v>0</v>
      </c>
      <c r="S50" s="127" t="str">
        <f t="shared" si="28"/>
        <v>N</v>
      </c>
      <c r="T50" s="131"/>
      <c r="U50" s="114">
        <v>0</v>
      </c>
      <c r="V50" s="74">
        <f t="shared" si="3"/>
        <v>0.99984772607724903</v>
      </c>
      <c r="W50" s="79">
        <f t="shared" si="29"/>
        <v>89.000152273922495</v>
      </c>
      <c r="X50" s="71" t="str">
        <f t="shared" si="30"/>
        <v>I</v>
      </c>
      <c r="Y50" s="9" t="str">
        <f t="shared" si="4"/>
        <v>I</v>
      </c>
      <c r="Z50" s="9" t="b">
        <f t="shared" si="5"/>
        <v>0</v>
      </c>
      <c r="AA50" s="9" t="b">
        <f t="shared" si="6"/>
        <v>0</v>
      </c>
      <c r="AB50" s="14" t="str">
        <f t="shared" si="31"/>
        <v>NÃO</v>
      </c>
      <c r="AC50" s="25" t="str">
        <f t="shared" si="7"/>
        <v>N</v>
      </c>
      <c r="AD50" s="14" t="b">
        <f t="shared" si="8"/>
        <v>0</v>
      </c>
      <c r="AE50" s="14" t="b">
        <f t="shared" si="9"/>
        <v>0</v>
      </c>
      <c r="AF50" s="26" t="str">
        <f t="shared" si="32"/>
        <v>NÃO</v>
      </c>
      <c r="AG50" s="25" t="str">
        <f t="shared" si="10"/>
        <v>I</v>
      </c>
      <c r="AH50" s="14" t="str">
        <f t="shared" si="11"/>
        <v>I</v>
      </c>
      <c r="AI50" s="14" t="b">
        <f t="shared" si="12"/>
        <v>0</v>
      </c>
      <c r="AJ50" s="26" t="str">
        <f t="shared" si="13"/>
        <v>NÃO</v>
      </c>
      <c r="AK50" s="14">
        <f t="shared" si="14"/>
        <v>0</v>
      </c>
      <c r="AL50" s="14">
        <f t="shared" si="15"/>
        <v>1.7452406437283512E-2</v>
      </c>
      <c r="AM50" s="24">
        <f t="shared" si="33"/>
        <v>0</v>
      </c>
      <c r="AN50" s="14">
        <f t="shared" si="16"/>
        <v>1.7449749160682683E-2</v>
      </c>
      <c r="AO50" s="14">
        <f t="shared" si="17"/>
        <v>1.7452406437283512E-2</v>
      </c>
      <c r="AP50" s="78">
        <f t="shared" si="34"/>
        <v>89.000152273922495</v>
      </c>
      <c r="AQ50" s="11"/>
      <c r="AR50" s="11"/>
      <c r="AS50" s="11"/>
      <c r="AT50" s="33">
        <f t="shared" si="18"/>
        <v>1</v>
      </c>
      <c r="AU50" s="33">
        <f t="shared" si="19"/>
        <v>0</v>
      </c>
      <c r="AV50" s="33">
        <f t="shared" si="20"/>
        <v>0</v>
      </c>
      <c r="AW50" s="34">
        <f t="shared" si="21"/>
        <v>-1.7449748351250485E-2</v>
      </c>
      <c r="AX50" s="34">
        <f t="shared" si="22"/>
        <v>-3.0458649045213493E-4</v>
      </c>
      <c r="AY50" s="34">
        <f t="shared" si="23"/>
        <v>0.99984769515639127</v>
      </c>
      <c r="AZ50" s="34">
        <f t="shared" si="40"/>
        <v>-1.7449748351250485E-2</v>
      </c>
      <c r="BA50" s="34">
        <f t="shared" si="36"/>
        <v>1</v>
      </c>
      <c r="BB50" s="34">
        <f t="shared" si="37"/>
        <v>1</v>
      </c>
      <c r="BC50" s="34">
        <f t="shared" si="38"/>
        <v>-1.7449748351250485E-2</v>
      </c>
      <c r="BD50" s="31">
        <f t="shared" si="39"/>
        <v>-0.99984767969313781</v>
      </c>
      <c r="BE50" s="11"/>
      <c r="BF50" s="11"/>
      <c r="BG50" s="11"/>
      <c r="BH50" s="11"/>
      <c r="BI50" s="11"/>
      <c r="BJ50" s="11"/>
      <c r="BK50" s="11"/>
    </row>
    <row r="51" spans="2:63" ht="18.75" thickBot="1">
      <c r="B51" s="141">
        <v>45</v>
      </c>
      <c r="C51" s="50">
        <v>1</v>
      </c>
      <c r="D51" s="50">
        <v>1</v>
      </c>
      <c r="E51" s="133" t="s">
        <v>7</v>
      </c>
      <c r="F51" s="143"/>
      <c r="G51" s="51">
        <v>0</v>
      </c>
      <c r="H51" s="51">
        <v>0</v>
      </c>
      <c r="I51" s="47">
        <f t="shared" si="24"/>
        <v>0.99984767969313781</v>
      </c>
      <c r="J51" s="49">
        <f t="shared" si="25"/>
        <v>0</v>
      </c>
      <c r="K51" s="118" t="str">
        <f t="shared" si="26"/>
        <v>I</v>
      </c>
      <c r="L51" s="123"/>
      <c r="M51" s="10">
        <v>0</v>
      </c>
      <c r="N51" s="136" t="s">
        <v>34</v>
      </c>
      <c r="O51" s="7">
        <f t="shared" si="0"/>
        <v>0</v>
      </c>
      <c r="P51" s="8">
        <f t="shared" si="1"/>
        <v>91</v>
      </c>
      <c r="Q51" s="40">
        <f t="shared" si="2"/>
        <v>91</v>
      </c>
      <c r="R51" s="41">
        <f t="shared" si="27"/>
        <v>0</v>
      </c>
      <c r="S51" s="127" t="str">
        <f t="shared" si="28"/>
        <v>N</v>
      </c>
      <c r="T51" s="131"/>
      <c r="U51" s="114">
        <v>0</v>
      </c>
      <c r="V51" s="74">
        <f t="shared" si="3"/>
        <v>0.99984772607724903</v>
      </c>
      <c r="W51" s="79">
        <f t="shared" si="29"/>
        <v>89.000152273922495</v>
      </c>
      <c r="X51" s="71" t="str">
        <f t="shared" si="30"/>
        <v>I</v>
      </c>
      <c r="Y51" s="9" t="str">
        <f t="shared" si="4"/>
        <v>I</v>
      </c>
      <c r="Z51" s="9" t="b">
        <f t="shared" si="5"/>
        <v>0</v>
      </c>
      <c r="AA51" s="9" t="b">
        <f t="shared" si="6"/>
        <v>0</v>
      </c>
      <c r="AB51" s="14" t="str">
        <f t="shared" si="31"/>
        <v>NÃO</v>
      </c>
      <c r="AC51" s="25" t="str">
        <f t="shared" si="7"/>
        <v>N</v>
      </c>
      <c r="AD51" s="14" t="b">
        <f t="shared" si="8"/>
        <v>0</v>
      </c>
      <c r="AE51" s="14" t="b">
        <f t="shared" si="9"/>
        <v>0</v>
      </c>
      <c r="AF51" s="26" t="str">
        <f t="shared" si="32"/>
        <v>NÃO</v>
      </c>
      <c r="AG51" s="25" t="str">
        <f t="shared" si="10"/>
        <v>I</v>
      </c>
      <c r="AH51" s="14" t="str">
        <f t="shared" si="11"/>
        <v>I</v>
      </c>
      <c r="AI51" s="14" t="b">
        <f t="shared" si="12"/>
        <v>0</v>
      </c>
      <c r="AJ51" s="26" t="str">
        <f t="shared" si="13"/>
        <v>NÃO</v>
      </c>
      <c r="AK51" s="14">
        <f t="shared" si="14"/>
        <v>0</v>
      </c>
      <c r="AL51" s="14">
        <f t="shared" si="15"/>
        <v>1.7452406437283512E-2</v>
      </c>
      <c r="AM51" s="24">
        <f t="shared" si="33"/>
        <v>0</v>
      </c>
      <c r="AN51" s="14">
        <f t="shared" si="16"/>
        <v>1.7449749160682683E-2</v>
      </c>
      <c r="AO51" s="14">
        <f t="shared" si="17"/>
        <v>1.7452406437283512E-2</v>
      </c>
      <c r="AP51" s="78">
        <f t="shared" si="34"/>
        <v>89.000152273922495</v>
      </c>
      <c r="AQ51" s="11"/>
      <c r="AR51" s="11"/>
      <c r="AS51" s="11"/>
      <c r="AT51" s="33">
        <f t="shared" si="18"/>
        <v>1</v>
      </c>
      <c r="AU51" s="33">
        <f t="shared" si="19"/>
        <v>0</v>
      </c>
      <c r="AV51" s="33">
        <f t="shared" si="20"/>
        <v>0</v>
      </c>
      <c r="AW51" s="34">
        <f t="shared" si="21"/>
        <v>-1.7449748351250485E-2</v>
      </c>
      <c r="AX51" s="34">
        <f t="shared" si="22"/>
        <v>-3.0458649045213493E-4</v>
      </c>
      <c r="AY51" s="34">
        <f t="shared" si="23"/>
        <v>0.99984769515639127</v>
      </c>
      <c r="AZ51" s="34">
        <f t="shared" si="40"/>
        <v>-1.7449748351250485E-2</v>
      </c>
      <c r="BA51" s="34">
        <f t="shared" si="36"/>
        <v>1</v>
      </c>
      <c r="BB51" s="34">
        <f t="shared" si="37"/>
        <v>1</v>
      </c>
      <c r="BC51" s="34">
        <f t="shared" si="38"/>
        <v>-1.7449748351250485E-2</v>
      </c>
      <c r="BD51" s="31">
        <f t="shared" si="39"/>
        <v>-0.99984767969313781</v>
      </c>
      <c r="BE51" s="11"/>
      <c r="BF51" s="11"/>
      <c r="BG51" s="11"/>
      <c r="BH51" s="11"/>
      <c r="BI51" s="11"/>
      <c r="BJ51" s="11"/>
      <c r="BK51" s="11"/>
    </row>
    <row r="52" spans="2:63" ht="18.75" thickBot="1">
      <c r="B52" s="141">
        <v>46</v>
      </c>
      <c r="C52" s="50">
        <v>1</v>
      </c>
      <c r="D52" s="50">
        <v>1</v>
      </c>
      <c r="E52" s="133" t="s">
        <v>7</v>
      </c>
      <c r="F52" s="143"/>
      <c r="G52" s="51">
        <v>0</v>
      </c>
      <c r="H52" s="51">
        <v>0</v>
      </c>
      <c r="I52" s="47">
        <f t="shared" si="24"/>
        <v>0.99984767969313781</v>
      </c>
      <c r="J52" s="49">
        <f t="shared" si="25"/>
        <v>0</v>
      </c>
      <c r="K52" s="118" t="str">
        <f t="shared" si="26"/>
        <v>I</v>
      </c>
      <c r="L52" s="123"/>
      <c r="M52" s="10">
        <v>0</v>
      </c>
      <c r="N52" s="136" t="s">
        <v>34</v>
      </c>
      <c r="O52" s="7">
        <f t="shared" si="0"/>
        <v>0</v>
      </c>
      <c r="P52" s="8">
        <f t="shared" si="1"/>
        <v>91</v>
      </c>
      <c r="Q52" s="40">
        <f t="shared" si="2"/>
        <v>91</v>
      </c>
      <c r="R52" s="41">
        <f t="shared" si="27"/>
        <v>0</v>
      </c>
      <c r="S52" s="127" t="str">
        <f t="shared" si="28"/>
        <v>N</v>
      </c>
      <c r="T52" s="131"/>
      <c r="U52" s="114">
        <v>0</v>
      </c>
      <c r="V52" s="74">
        <f t="shared" si="3"/>
        <v>0.99984772607724903</v>
      </c>
      <c r="W52" s="79">
        <f t="shared" si="29"/>
        <v>89.000152273922495</v>
      </c>
      <c r="X52" s="71" t="str">
        <f t="shared" si="30"/>
        <v>I</v>
      </c>
      <c r="Y52" s="9" t="str">
        <f t="shared" si="4"/>
        <v>I</v>
      </c>
      <c r="Z52" s="9" t="b">
        <f t="shared" si="5"/>
        <v>0</v>
      </c>
      <c r="AA52" s="9" t="b">
        <f t="shared" si="6"/>
        <v>0</v>
      </c>
      <c r="AB52" s="14" t="str">
        <f t="shared" si="31"/>
        <v>NÃO</v>
      </c>
      <c r="AC52" s="25" t="str">
        <f t="shared" si="7"/>
        <v>N</v>
      </c>
      <c r="AD52" s="14" t="b">
        <f t="shared" si="8"/>
        <v>0</v>
      </c>
      <c r="AE52" s="14" t="b">
        <f t="shared" si="9"/>
        <v>0</v>
      </c>
      <c r="AF52" s="26" t="str">
        <f t="shared" si="32"/>
        <v>NÃO</v>
      </c>
      <c r="AG52" s="25" t="str">
        <f t="shared" si="10"/>
        <v>I</v>
      </c>
      <c r="AH52" s="14" t="str">
        <f t="shared" si="11"/>
        <v>I</v>
      </c>
      <c r="AI52" s="14" t="b">
        <f t="shared" si="12"/>
        <v>0</v>
      </c>
      <c r="AJ52" s="26" t="str">
        <f t="shared" si="13"/>
        <v>NÃO</v>
      </c>
      <c r="AK52" s="14">
        <f t="shared" si="14"/>
        <v>0</v>
      </c>
      <c r="AL52" s="14">
        <f t="shared" si="15"/>
        <v>1.7452406437283512E-2</v>
      </c>
      <c r="AM52" s="24">
        <f t="shared" si="33"/>
        <v>0</v>
      </c>
      <c r="AN52" s="14">
        <f t="shared" si="16"/>
        <v>1.7449749160682683E-2</v>
      </c>
      <c r="AO52" s="14">
        <f t="shared" si="17"/>
        <v>1.7452406437283512E-2</v>
      </c>
      <c r="AP52" s="78">
        <f t="shared" si="34"/>
        <v>89.000152273922495</v>
      </c>
      <c r="AQ52" s="11"/>
      <c r="AR52" s="11"/>
      <c r="AS52" s="11"/>
      <c r="AT52" s="33">
        <f t="shared" si="18"/>
        <v>1</v>
      </c>
      <c r="AU52" s="33">
        <f t="shared" si="19"/>
        <v>0</v>
      </c>
      <c r="AV52" s="33">
        <f t="shared" si="20"/>
        <v>0</v>
      </c>
      <c r="AW52" s="34">
        <f t="shared" si="21"/>
        <v>-1.7449748351250485E-2</v>
      </c>
      <c r="AX52" s="34">
        <f t="shared" si="22"/>
        <v>-3.0458649045213493E-4</v>
      </c>
      <c r="AY52" s="34">
        <f t="shared" si="23"/>
        <v>0.99984769515639127</v>
      </c>
      <c r="AZ52" s="34">
        <f t="shared" si="40"/>
        <v>-1.7449748351250485E-2</v>
      </c>
      <c r="BA52" s="34">
        <f t="shared" si="36"/>
        <v>1</v>
      </c>
      <c r="BB52" s="34">
        <f t="shared" si="37"/>
        <v>1</v>
      </c>
      <c r="BC52" s="34">
        <f t="shared" si="38"/>
        <v>-1.7449748351250485E-2</v>
      </c>
      <c r="BD52" s="31">
        <f t="shared" si="39"/>
        <v>-0.99984767969313781</v>
      </c>
      <c r="BE52" s="11"/>
      <c r="BF52" s="11"/>
      <c r="BG52" s="11"/>
      <c r="BH52" s="11"/>
      <c r="BI52" s="11"/>
      <c r="BJ52" s="11"/>
      <c r="BK52" s="11"/>
    </row>
    <row r="53" spans="2:63" ht="18.75" thickBot="1">
      <c r="B53" s="141">
        <v>47</v>
      </c>
      <c r="C53" s="50">
        <v>1</v>
      </c>
      <c r="D53" s="50">
        <v>1</v>
      </c>
      <c r="E53" s="133" t="s">
        <v>7</v>
      </c>
      <c r="F53" s="143"/>
      <c r="G53" s="51">
        <v>0</v>
      </c>
      <c r="H53" s="51">
        <v>0</v>
      </c>
      <c r="I53" s="47">
        <f t="shared" si="24"/>
        <v>0.99984767969313781</v>
      </c>
      <c r="J53" s="49">
        <f t="shared" si="25"/>
        <v>0</v>
      </c>
      <c r="K53" s="118" t="str">
        <f t="shared" si="26"/>
        <v>I</v>
      </c>
      <c r="L53" s="123"/>
      <c r="M53" s="10">
        <v>0</v>
      </c>
      <c r="N53" s="136" t="s">
        <v>34</v>
      </c>
      <c r="O53" s="7">
        <f t="shared" si="0"/>
        <v>0</v>
      </c>
      <c r="P53" s="8">
        <f t="shared" si="1"/>
        <v>91</v>
      </c>
      <c r="Q53" s="40">
        <f t="shared" si="2"/>
        <v>91</v>
      </c>
      <c r="R53" s="41">
        <f t="shared" si="27"/>
        <v>0</v>
      </c>
      <c r="S53" s="127" t="str">
        <f t="shared" si="28"/>
        <v>N</v>
      </c>
      <c r="T53" s="131"/>
      <c r="U53" s="114">
        <v>0</v>
      </c>
      <c r="V53" s="74">
        <f t="shared" si="3"/>
        <v>0.99984772607724903</v>
      </c>
      <c r="W53" s="79">
        <f t="shared" si="29"/>
        <v>89.000152273922495</v>
      </c>
      <c r="X53" s="71" t="str">
        <f t="shared" si="30"/>
        <v>I</v>
      </c>
      <c r="Y53" s="9" t="str">
        <f t="shared" si="4"/>
        <v>I</v>
      </c>
      <c r="Z53" s="9" t="b">
        <f t="shared" si="5"/>
        <v>0</v>
      </c>
      <c r="AA53" s="9" t="b">
        <f t="shared" si="6"/>
        <v>0</v>
      </c>
      <c r="AB53" s="14" t="str">
        <f t="shared" si="31"/>
        <v>NÃO</v>
      </c>
      <c r="AC53" s="25" t="str">
        <f t="shared" si="7"/>
        <v>N</v>
      </c>
      <c r="AD53" s="14" t="b">
        <f t="shared" si="8"/>
        <v>0</v>
      </c>
      <c r="AE53" s="14" t="b">
        <f t="shared" si="9"/>
        <v>0</v>
      </c>
      <c r="AF53" s="26" t="str">
        <f t="shared" si="32"/>
        <v>NÃO</v>
      </c>
      <c r="AG53" s="25" t="str">
        <f t="shared" si="10"/>
        <v>I</v>
      </c>
      <c r="AH53" s="14" t="str">
        <f t="shared" si="11"/>
        <v>I</v>
      </c>
      <c r="AI53" s="14" t="b">
        <f t="shared" si="12"/>
        <v>0</v>
      </c>
      <c r="AJ53" s="26" t="str">
        <f t="shared" si="13"/>
        <v>NÃO</v>
      </c>
      <c r="AK53" s="14">
        <f t="shared" si="14"/>
        <v>0</v>
      </c>
      <c r="AL53" s="14">
        <f t="shared" si="15"/>
        <v>1.7452406437283512E-2</v>
      </c>
      <c r="AM53" s="24">
        <f t="shared" si="33"/>
        <v>0</v>
      </c>
      <c r="AN53" s="14">
        <f t="shared" si="16"/>
        <v>1.7449749160682683E-2</v>
      </c>
      <c r="AO53" s="14">
        <f t="shared" si="17"/>
        <v>1.7452406437283512E-2</v>
      </c>
      <c r="AP53" s="78">
        <f t="shared" si="34"/>
        <v>89.000152273922495</v>
      </c>
      <c r="AQ53" s="11"/>
      <c r="AR53" s="11"/>
      <c r="AS53" s="11"/>
      <c r="AT53" s="33">
        <f t="shared" si="18"/>
        <v>1</v>
      </c>
      <c r="AU53" s="33">
        <f t="shared" si="19"/>
        <v>0</v>
      </c>
      <c r="AV53" s="33">
        <f t="shared" si="20"/>
        <v>0</v>
      </c>
      <c r="AW53" s="34">
        <f t="shared" si="21"/>
        <v>-1.7449748351250485E-2</v>
      </c>
      <c r="AX53" s="34">
        <f t="shared" si="22"/>
        <v>-3.0458649045213493E-4</v>
      </c>
      <c r="AY53" s="34">
        <f t="shared" si="23"/>
        <v>0.99984769515639127</v>
      </c>
      <c r="AZ53" s="34">
        <f t="shared" si="40"/>
        <v>-1.7449748351250485E-2</v>
      </c>
      <c r="BA53" s="34">
        <f t="shared" si="36"/>
        <v>1</v>
      </c>
      <c r="BB53" s="34">
        <f t="shared" si="37"/>
        <v>1</v>
      </c>
      <c r="BC53" s="34">
        <f t="shared" si="38"/>
        <v>-1.7449748351250485E-2</v>
      </c>
      <c r="BD53" s="31">
        <f t="shared" si="39"/>
        <v>-0.99984767969313781</v>
      </c>
      <c r="BE53" s="11"/>
      <c r="BF53" s="11"/>
      <c r="BG53" s="11"/>
      <c r="BH53" s="11"/>
      <c r="BI53" s="11"/>
      <c r="BJ53" s="11"/>
      <c r="BK53" s="11"/>
    </row>
    <row r="54" spans="2:63" ht="18.75" thickBot="1">
      <c r="B54" s="141">
        <v>48</v>
      </c>
      <c r="C54" s="50">
        <v>1</v>
      </c>
      <c r="D54" s="50">
        <v>1</v>
      </c>
      <c r="E54" s="133" t="s">
        <v>7</v>
      </c>
      <c r="F54" s="143"/>
      <c r="G54" s="51">
        <v>0</v>
      </c>
      <c r="H54" s="51">
        <v>0</v>
      </c>
      <c r="I54" s="47">
        <f t="shared" si="24"/>
        <v>0.99984767969313781</v>
      </c>
      <c r="J54" s="49">
        <f t="shared" si="25"/>
        <v>0</v>
      </c>
      <c r="K54" s="118" t="str">
        <f t="shared" si="26"/>
        <v>I</v>
      </c>
      <c r="L54" s="123"/>
      <c r="M54" s="10">
        <v>0</v>
      </c>
      <c r="N54" s="136" t="s">
        <v>34</v>
      </c>
      <c r="O54" s="7">
        <f t="shared" si="0"/>
        <v>0</v>
      </c>
      <c r="P54" s="8">
        <f t="shared" si="1"/>
        <v>91</v>
      </c>
      <c r="Q54" s="40">
        <f t="shared" si="2"/>
        <v>91</v>
      </c>
      <c r="R54" s="41">
        <f t="shared" si="27"/>
        <v>0</v>
      </c>
      <c r="S54" s="127" t="str">
        <f t="shared" si="28"/>
        <v>N</v>
      </c>
      <c r="T54" s="131"/>
      <c r="U54" s="114">
        <v>0</v>
      </c>
      <c r="V54" s="74">
        <f t="shared" si="3"/>
        <v>0.99984772607724903</v>
      </c>
      <c r="W54" s="79">
        <f t="shared" si="29"/>
        <v>89.000152273922495</v>
      </c>
      <c r="X54" s="71" t="str">
        <f t="shared" si="30"/>
        <v>I</v>
      </c>
      <c r="Y54" s="9" t="str">
        <f t="shared" si="4"/>
        <v>I</v>
      </c>
      <c r="Z54" s="9" t="b">
        <f t="shared" si="5"/>
        <v>0</v>
      </c>
      <c r="AA54" s="9" t="b">
        <f t="shared" si="6"/>
        <v>0</v>
      </c>
      <c r="AB54" s="14" t="str">
        <f t="shared" si="31"/>
        <v>NÃO</v>
      </c>
      <c r="AC54" s="25" t="str">
        <f t="shared" si="7"/>
        <v>N</v>
      </c>
      <c r="AD54" s="14" t="b">
        <f t="shared" si="8"/>
        <v>0</v>
      </c>
      <c r="AE54" s="14" t="b">
        <f t="shared" si="9"/>
        <v>0</v>
      </c>
      <c r="AF54" s="26" t="str">
        <f t="shared" si="32"/>
        <v>NÃO</v>
      </c>
      <c r="AG54" s="25" t="str">
        <f t="shared" si="10"/>
        <v>I</v>
      </c>
      <c r="AH54" s="14" t="str">
        <f t="shared" si="11"/>
        <v>I</v>
      </c>
      <c r="AI54" s="14" t="b">
        <f t="shared" si="12"/>
        <v>0</v>
      </c>
      <c r="AJ54" s="26" t="str">
        <f t="shared" si="13"/>
        <v>NÃO</v>
      </c>
      <c r="AK54" s="14">
        <f t="shared" si="14"/>
        <v>0</v>
      </c>
      <c r="AL54" s="14">
        <f t="shared" si="15"/>
        <v>1.7452406437283512E-2</v>
      </c>
      <c r="AM54" s="24">
        <f t="shared" si="33"/>
        <v>0</v>
      </c>
      <c r="AN54" s="14">
        <f t="shared" si="16"/>
        <v>1.7449749160682683E-2</v>
      </c>
      <c r="AO54" s="14">
        <f t="shared" si="17"/>
        <v>1.7452406437283512E-2</v>
      </c>
      <c r="AP54" s="78">
        <f t="shared" si="34"/>
        <v>89.000152273922495</v>
      </c>
      <c r="AQ54" s="11"/>
      <c r="AR54" s="11"/>
      <c r="AS54" s="11"/>
      <c r="AT54" s="33">
        <f t="shared" si="18"/>
        <v>1</v>
      </c>
      <c r="AU54" s="33">
        <f t="shared" si="19"/>
        <v>0</v>
      </c>
      <c r="AV54" s="33">
        <f t="shared" si="20"/>
        <v>0</v>
      </c>
      <c r="AW54" s="34">
        <f t="shared" si="21"/>
        <v>-1.7449748351250485E-2</v>
      </c>
      <c r="AX54" s="34">
        <f t="shared" si="22"/>
        <v>-3.0458649045213493E-4</v>
      </c>
      <c r="AY54" s="34">
        <f t="shared" si="23"/>
        <v>0.99984769515639127</v>
      </c>
      <c r="AZ54" s="34">
        <f t="shared" si="40"/>
        <v>-1.7449748351250485E-2</v>
      </c>
      <c r="BA54" s="34">
        <f t="shared" si="36"/>
        <v>1</v>
      </c>
      <c r="BB54" s="34">
        <f t="shared" si="37"/>
        <v>1</v>
      </c>
      <c r="BC54" s="34">
        <f t="shared" si="38"/>
        <v>-1.7449748351250485E-2</v>
      </c>
      <c r="BD54" s="31">
        <f t="shared" si="39"/>
        <v>-0.99984767969313781</v>
      </c>
      <c r="BE54" s="11"/>
      <c r="BF54" s="11"/>
      <c r="BG54" s="11"/>
      <c r="BH54" s="11"/>
      <c r="BI54" s="11"/>
      <c r="BJ54" s="11"/>
      <c r="BK54" s="11"/>
    </row>
    <row r="55" spans="2:63" ht="18.75" thickBot="1">
      <c r="B55" s="141">
        <v>49</v>
      </c>
      <c r="C55" s="50">
        <v>1</v>
      </c>
      <c r="D55" s="50">
        <v>1</v>
      </c>
      <c r="E55" s="133" t="s">
        <v>7</v>
      </c>
      <c r="F55" s="143"/>
      <c r="G55" s="51">
        <v>0</v>
      </c>
      <c r="H55" s="51">
        <v>0</v>
      </c>
      <c r="I55" s="47">
        <f t="shared" si="24"/>
        <v>0.99984767969313781</v>
      </c>
      <c r="J55" s="49">
        <f t="shared" si="25"/>
        <v>0</v>
      </c>
      <c r="K55" s="118" t="str">
        <f t="shared" si="26"/>
        <v>I</v>
      </c>
      <c r="L55" s="123"/>
      <c r="M55" s="10">
        <v>0</v>
      </c>
      <c r="N55" s="136" t="s">
        <v>34</v>
      </c>
      <c r="O55" s="7">
        <f t="shared" si="0"/>
        <v>0</v>
      </c>
      <c r="P55" s="8">
        <f t="shared" si="1"/>
        <v>91</v>
      </c>
      <c r="Q55" s="40">
        <f t="shared" si="2"/>
        <v>91</v>
      </c>
      <c r="R55" s="41">
        <f t="shared" si="27"/>
        <v>0</v>
      </c>
      <c r="S55" s="127" t="str">
        <f t="shared" si="28"/>
        <v>N</v>
      </c>
      <c r="T55" s="131"/>
      <c r="U55" s="114">
        <v>0</v>
      </c>
      <c r="V55" s="74">
        <f t="shared" si="3"/>
        <v>0.99984772607724903</v>
      </c>
      <c r="W55" s="79">
        <f t="shared" si="29"/>
        <v>89.000152273922495</v>
      </c>
      <c r="X55" s="71" t="str">
        <f t="shared" si="30"/>
        <v>I</v>
      </c>
      <c r="Y55" s="9" t="str">
        <f t="shared" si="4"/>
        <v>I</v>
      </c>
      <c r="Z55" s="9" t="b">
        <f t="shared" si="5"/>
        <v>0</v>
      </c>
      <c r="AA55" s="9" t="b">
        <f t="shared" si="6"/>
        <v>0</v>
      </c>
      <c r="AB55" s="14" t="str">
        <f t="shared" si="31"/>
        <v>NÃO</v>
      </c>
      <c r="AC55" s="25" t="str">
        <f t="shared" si="7"/>
        <v>N</v>
      </c>
      <c r="AD55" s="14" t="b">
        <f t="shared" si="8"/>
        <v>0</v>
      </c>
      <c r="AE55" s="14" t="b">
        <f t="shared" si="9"/>
        <v>0</v>
      </c>
      <c r="AF55" s="26" t="str">
        <f t="shared" si="32"/>
        <v>NÃO</v>
      </c>
      <c r="AG55" s="25" t="str">
        <f t="shared" si="10"/>
        <v>I</v>
      </c>
      <c r="AH55" s="14" t="str">
        <f t="shared" si="11"/>
        <v>I</v>
      </c>
      <c r="AI55" s="14" t="b">
        <f t="shared" si="12"/>
        <v>0</v>
      </c>
      <c r="AJ55" s="26" t="str">
        <f t="shared" si="13"/>
        <v>NÃO</v>
      </c>
      <c r="AK55" s="14">
        <f t="shared" si="14"/>
        <v>0</v>
      </c>
      <c r="AL55" s="14">
        <f t="shared" si="15"/>
        <v>1.7452406437283512E-2</v>
      </c>
      <c r="AM55" s="24">
        <f t="shared" si="33"/>
        <v>0</v>
      </c>
      <c r="AN55" s="14">
        <f t="shared" si="16"/>
        <v>1.7449749160682683E-2</v>
      </c>
      <c r="AO55" s="14">
        <f t="shared" si="17"/>
        <v>1.7452406437283512E-2</v>
      </c>
      <c r="AP55" s="78">
        <f t="shared" si="34"/>
        <v>89.000152273922495</v>
      </c>
      <c r="AQ55" s="11"/>
      <c r="AR55" s="11"/>
      <c r="AS55" s="11"/>
      <c r="AT55" s="33">
        <f t="shared" si="18"/>
        <v>1</v>
      </c>
      <c r="AU55" s="33">
        <f t="shared" si="19"/>
        <v>0</v>
      </c>
      <c r="AV55" s="33">
        <f t="shared" si="20"/>
        <v>0</v>
      </c>
      <c r="AW55" s="34">
        <f t="shared" si="21"/>
        <v>-1.7449748351250485E-2</v>
      </c>
      <c r="AX55" s="34">
        <f t="shared" si="22"/>
        <v>-3.0458649045213493E-4</v>
      </c>
      <c r="AY55" s="34">
        <f t="shared" si="23"/>
        <v>0.99984769515639127</v>
      </c>
      <c r="AZ55" s="34">
        <f t="shared" si="40"/>
        <v>-1.7449748351250485E-2</v>
      </c>
      <c r="BA55" s="34">
        <f t="shared" si="36"/>
        <v>1</v>
      </c>
      <c r="BB55" s="34">
        <f t="shared" si="37"/>
        <v>1</v>
      </c>
      <c r="BC55" s="34">
        <f t="shared" si="38"/>
        <v>-1.7449748351250485E-2</v>
      </c>
      <c r="BD55" s="31">
        <f t="shared" si="39"/>
        <v>-0.99984767969313781</v>
      </c>
      <c r="BE55" s="11"/>
      <c r="BF55" s="11"/>
      <c r="BG55" s="11"/>
      <c r="BH55" s="11"/>
      <c r="BI55" s="11"/>
      <c r="BJ55" s="11"/>
      <c r="BK55" s="11"/>
    </row>
    <row r="56" spans="2:63" ht="18.75" thickBot="1">
      <c r="B56" s="141">
        <v>50</v>
      </c>
      <c r="C56" s="50">
        <v>1</v>
      </c>
      <c r="D56" s="50">
        <v>1</v>
      </c>
      <c r="E56" s="133" t="s">
        <v>7</v>
      </c>
      <c r="F56" s="143"/>
      <c r="G56" s="51">
        <v>0</v>
      </c>
      <c r="H56" s="51">
        <v>0</v>
      </c>
      <c r="I56" s="47">
        <f t="shared" si="24"/>
        <v>0.99984767969313781</v>
      </c>
      <c r="J56" s="49">
        <f t="shared" si="25"/>
        <v>0</v>
      </c>
      <c r="K56" s="118" t="str">
        <f t="shared" si="26"/>
        <v>I</v>
      </c>
      <c r="L56" s="123"/>
      <c r="M56" s="10">
        <v>0</v>
      </c>
      <c r="N56" s="136" t="s">
        <v>34</v>
      </c>
      <c r="O56" s="7">
        <f t="shared" si="0"/>
        <v>0</v>
      </c>
      <c r="P56" s="8">
        <f t="shared" si="1"/>
        <v>91</v>
      </c>
      <c r="Q56" s="40">
        <f t="shared" si="2"/>
        <v>91</v>
      </c>
      <c r="R56" s="41">
        <f t="shared" si="27"/>
        <v>0</v>
      </c>
      <c r="S56" s="127" t="str">
        <f t="shared" si="28"/>
        <v>N</v>
      </c>
      <c r="T56" s="131"/>
      <c r="U56" s="114">
        <v>0</v>
      </c>
      <c r="V56" s="74">
        <f t="shared" si="3"/>
        <v>0.99984772607724903</v>
      </c>
      <c r="W56" s="79">
        <f t="shared" si="29"/>
        <v>89.000152273922495</v>
      </c>
      <c r="X56" s="71" t="str">
        <f t="shared" si="30"/>
        <v>I</v>
      </c>
      <c r="Y56" s="9" t="str">
        <f t="shared" si="4"/>
        <v>I</v>
      </c>
      <c r="Z56" s="9" t="b">
        <f t="shared" si="5"/>
        <v>0</v>
      </c>
      <c r="AA56" s="9" t="b">
        <f t="shared" si="6"/>
        <v>0</v>
      </c>
      <c r="AB56" s="14" t="str">
        <f t="shared" si="31"/>
        <v>NÃO</v>
      </c>
      <c r="AC56" s="25" t="str">
        <f t="shared" si="7"/>
        <v>N</v>
      </c>
      <c r="AD56" s="14" t="b">
        <f t="shared" si="8"/>
        <v>0</v>
      </c>
      <c r="AE56" s="14" t="b">
        <f t="shared" si="9"/>
        <v>0</v>
      </c>
      <c r="AF56" s="26" t="str">
        <f t="shared" si="32"/>
        <v>NÃO</v>
      </c>
      <c r="AG56" s="25" t="str">
        <f t="shared" si="10"/>
        <v>I</v>
      </c>
      <c r="AH56" s="14" t="str">
        <f t="shared" si="11"/>
        <v>I</v>
      </c>
      <c r="AI56" s="14" t="b">
        <f t="shared" si="12"/>
        <v>0</v>
      </c>
      <c r="AJ56" s="26" t="str">
        <f t="shared" si="13"/>
        <v>NÃO</v>
      </c>
      <c r="AK56" s="14">
        <f t="shared" si="14"/>
        <v>0</v>
      </c>
      <c r="AL56" s="14">
        <f t="shared" si="15"/>
        <v>1.7452406437283512E-2</v>
      </c>
      <c r="AM56" s="24">
        <f t="shared" si="33"/>
        <v>0</v>
      </c>
      <c r="AN56" s="14">
        <f t="shared" si="16"/>
        <v>1.7449749160682683E-2</v>
      </c>
      <c r="AO56" s="14">
        <f t="shared" si="17"/>
        <v>1.7452406437283512E-2</v>
      </c>
      <c r="AP56" s="78">
        <f t="shared" si="34"/>
        <v>89.000152273922495</v>
      </c>
      <c r="AQ56" s="11"/>
      <c r="AR56" s="11"/>
      <c r="AS56" s="11"/>
      <c r="AT56" s="33">
        <f t="shared" si="18"/>
        <v>1</v>
      </c>
      <c r="AU56" s="33">
        <f t="shared" si="19"/>
        <v>0</v>
      </c>
      <c r="AV56" s="33">
        <f t="shared" si="20"/>
        <v>0</v>
      </c>
      <c r="AW56" s="34">
        <f t="shared" si="21"/>
        <v>-1.7449748351250485E-2</v>
      </c>
      <c r="AX56" s="34">
        <f t="shared" si="22"/>
        <v>-3.0458649045213493E-4</v>
      </c>
      <c r="AY56" s="34">
        <f t="shared" si="23"/>
        <v>0.99984769515639127</v>
      </c>
      <c r="AZ56" s="34">
        <f t="shared" si="40"/>
        <v>-1.7449748351250485E-2</v>
      </c>
      <c r="BA56" s="34">
        <f t="shared" si="36"/>
        <v>1</v>
      </c>
      <c r="BB56" s="34">
        <f t="shared" si="37"/>
        <v>1</v>
      </c>
      <c r="BC56" s="34">
        <f t="shared" si="38"/>
        <v>-1.7449748351250485E-2</v>
      </c>
      <c r="BD56" s="31">
        <f t="shared" si="39"/>
        <v>-0.99984767969313781</v>
      </c>
      <c r="BE56" s="11"/>
      <c r="BF56" s="11"/>
      <c r="BG56" s="11"/>
      <c r="BH56" s="11"/>
      <c r="BI56" s="11"/>
      <c r="BJ56" s="11"/>
      <c r="BK56" s="11"/>
    </row>
    <row r="57" spans="2:63" ht="18.75" thickBot="1">
      <c r="B57" s="141">
        <v>51</v>
      </c>
      <c r="C57" s="50">
        <v>1</v>
      </c>
      <c r="D57" s="50">
        <v>1</v>
      </c>
      <c r="E57" s="133" t="s">
        <v>7</v>
      </c>
      <c r="F57" s="143"/>
      <c r="G57" s="51">
        <v>0</v>
      </c>
      <c r="H57" s="51">
        <v>0</v>
      </c>
      <c r="I57" s="47">
        <f t="shared" si="24"/>
        <v>0.99984767969313781</v>
      </c>
      <c r="J57" s="49">
        <f t="shared" si="25"/>
        <v>0</v>
      </c>
      <c r="K57" s="118" t="str">
        <f t="shared" si="26"/>
        <v>I</v>
      </c>
      <c r="L57" s="123"/>
      <c r="M57" s="10">
        <v>0</v>
      </c>
      <c r="N57" s="136" t="s">
        <v>34</v>
      </c>
      <c r="O57" s="7">
        <f t="shared" si="0"/>
        <v>0</v>
      </c>
      <c r="P57" s="8">
        <f t="shared" si="1"/>
        <v>91</v>
      </c>
      <c r="Q57" s="40">
        <f t="shared" si="2"/>
        <v>91</v>
      </c>
      <c r="R57" s="41">
        <f t="shared" si="27"/>
        <v>0</v>
      </c>
      <c r="S57" s="127" t="str">
        <f t="shared" si="28"/>
        <v>N</v>
      </c>
      <c r="T57" s="131"/>
      <c r="U57" s="114">
        <v>0</v>
      </c>
      <c r="V57" s="74">
        <f t="shared" si="3"/>
        <v>0.99984772607724903</v>
      </c>
      <c r="W57" s="79">
        <f t="shared" si="29"/>
        <v>89.000152273922495</v>
      </c>
      <c r="X57" s="71" t="str">
        <f t="shared" si="30"/>
        <v>I</v>
      </c>
      <c r="Y57" s="9" t="str">
        <f t="shared" si="4"/>
        <v>I</v>
      </c>
      <c r="Z57" s="9" t="b">
        <f t="shared" si="5"/>
        <v>0</v>
      </c>
      <c r="AA57" s="9" t="b">
        <f t="shared" si="6"/>
        <v>0</v>
      </c>
      <c r="AB57" s="14" t="str">
        <f t="shared" si="31"/>
        <v>NÃO</v>
      </c>
      <c r="AC57" s="25" t="str">
        <f t="shared" si="7"/>
        <v>N</v>
      </c>
      <c r="AD57" s="14" t="b">
        <f t="shared" si="8"/>
        <v>0</v>
      </c>
      <c r="AE57" s="14" t="b">
        <f t="shared" si="9"/>
        <v>0</v>
      </c>
      <c r="AF57" s="26" t="str">
        <f t="shared" si="32"/>
        <v>NÃO</v>
      </c>
      <c r="AG57" s="25" t="str">
        <f t="shared" si="10"/>
        <v>I</v>
      </c>
      <c r="AH57" s="14" t="str">
        <f t="shared" si="11"/>
        <v>I</v>
      </c>
      <c r="AI57" s="14" t="b">
        <f t="shared" si="12"/>
        <v>0</v>
      </c>
      <c r="AJ57" s="26" t="str">
        <f t="shared" si="13"/>
        <v>NÃO</v>
      </c>
      <c r="AK57" s="14">
        <f t="shared" si="14"/>
        <v>0</v>
      </c>
      <c r="AL57" s="14">
        <f t="shared" si="15"/>
        <v>1.7452406437283512E-2</v>
      </c>
      <c r="AM57" s="24">
        <f t="shared" si="33"/>
        <v>0</v>
      </c>
      <c r="AN57" s="14">
        <f t="shared" si="16"/>
        <v>1.7449749160682683E-2</v>
      </c>
      <c r="AO57" s="14">
        <f t="shared" si="17"/>
        <v>1.7452406437283512E-2</v>
      </c>
      <c r="AP57" s="78">
        <f t="shared" si="34"/>
        <v>89.000152273922495</v>
      </c>
      <c r="AQ57" s="11"/>
      <c r="AR57" s="11"/>
      <c r="AS57" s="11"/>
      <c r="AT57" s="33">
        <f t="shared" si="18"/>
        <v>1</v>
      </c>
      <c r="AU57" s="33">
        <f t="shared" si="19"/>
        <v>0</v>
      </c>
      <c r="AV57" s="33">
        <f t="shared" si="20"/>
        <v>0</v>
      </c>
      <c r="AW57" s="34">
        <f t="shared" si="21"/>
        <v>-1.7449748351250485E-2</v>
      </c>
      <c r="AX57" s="34">
        <f t="shared" si="22"/>
        <v>-3.0458649045213493E-4</v>
      </c>
      <c r="AY57" s="34">
        <f t="shared" si="23"/>
        <v>0.99984769515639127</v>
      </c>
      <c r="AZ57" s="34">
        <f t="shared" si="40"/>
        <v>-1.7449748351250485E-2</v>
      </c>
      <c r="BA57" s="34">
        <f t="shared" si="36"/>
        <v>1</v>
      </c>
      <c r="BB57" s="34">
        <f t="shared" si="37"/>
        <v>1</v>
      </c>
      <c r="BC57" s="34">
        <f t="shared" si="38"/>
        <v>-1.7449748351250485E-2</v>
      </c>
      <c r="BD57" s="31">
        <f t="shared" si="39"/>
        <v>-0.99984767969313781</v>
      </c>
      <c r="BE57" s="11"/>
      <c r="BF57" s="11"/>
      <c r="BG57" s="11"/>
      <c r="BH57" s="11"/>
      <c r="BI57" s="11"/>
      <c r="BJ57" s="11"/>
      <c r="BK57" s="11"/>
    </row>
    <row r="58" spans="2:63" ht="18.75" thickBot="1">
      <c r="B58" s="141">
        <v>52</v>
      </c>
      <c r="C58" s="50">
        <v>1</v>
      </c>
      <c r="D58" s="50">
        <v>1</v>
      </c>
      <c r="E58" s="133" t="s">
        <v>7</v>
      </c>
      <c r="F58" s="143"/>
      <c r="G58" s="51">
        <v>0</v>
      </c>
      <c r="H58" s="51">
        <v>0</v>
      </c>
      <c r="I58" s="47">
        <f t="shared" si="24"/>
        <v>0.99984767969313781</v>
      </c>
      <c r="J58" s="49">
        <f t="shared" si="25"/>
        <v>0</v>
      </c>
      <c r="K58" s="118" t="str">
        <f t="shared" si="26"/>
        <v>I</v>
      </c>
      <c r="L58" s="123"/>
      <c r="M58" s="10">
        <v>0</v>
      </c>
      <c r="N58" s="136" t="s">
        <v>34</v>
      </c>
      <c r="O58" s="7">
        <f t="shared" si="0"/>
        <v>0</v>
      </c>
      <c r="P58" s="8">
        <f t="shared" si="1"/>
        <v>91</v>
      </c>
      <c r="Q58" s="40">
        <f t="shared" si="2"/>
        <v>91</v>
      </c>
      <c r="R58" s="41">
        <f t="shared" si="27"/>
        <v>0</v>
      </c>
      <c r="S58" s="127" t="str">
        <f t="shared" si="28"/>
        <v>N</v>
      </c>
      <c r="T58" s="131"/>
      <c r="U58" s="114">
        <v>0</v>
      </c>
      <c r="V58" s="74">
        <f t="shared" si="3"/>
        <v>0.99984772607724903</v>
      </c>
      <c r="W58" s="79">
        <f t="shared" si="29"/>
        <v>89.000152273922495</v>
      </c>
      <c r="X58" s="71" t="str">
        <f t="shared" si="30"/>
        <v>I</v>
      </c>
      <c r="Y58" s="9" t="str">
        <f t="shared" si="4"/>
        <v>I</v>
      </c>
      <c r="Z58" s="9" t="b">
        <f t="shared" si="5"/>
        <v>0</v>
      </c>
      <c r="AA58" s="9" t="b">
        <f t="shared" si="6"/>
        <v>0</v>
      </c>
      <c r="AB58" s="14" t="str">
        <f t="shared" si="31"/>
        <v>NÃO</v>
      </c>
      <c r="AC58" s="25" t="str">
        <f t="shared" si="7"/>
        <v>N</v>
      </c>
      <c r="AD58" s="14" t="b">
        <f t="shared" si="8"/>
        <v>0</v>
      </c>
      <c r="AE58" s="14" t="b">
        <f t="shared" si="9"/>
        <v>0</v>
      </c>
      <c r="AF58" s="26" t="str">
        <f t="shared" si="32"/>
        <v>NÃO</v>
      </c>
      <c r="AG58" s="25" t="str">
        <f t="shared" si="10"/>
        <v>I</v>
      </c>
      <c r="AH58" s="14" t="str">
        <f t="shared" si="11"/>
        <v>I</v>
      </c>
      <c r="AI58" s="14" t="b">
        <f t="shared" si="12"/>
        <v>0</v>
      </c>
      <c r="AJ58" s="26" t="str">
        <f t="shared" si="13"/>
        <v>NÃO</v>
      </c>
      <c r="AK58" s="14">
        <f t="shared" si="14"/>
        <v>0</v>
      </c>
      <c r="AL58" s="14">
        <f t="shared" si="15"/>
        <v>1.7452406437283512E-2</v>
      </c>
      <c r="AM58" s="24">
        <f t="shared" si="33"/>
        <v>0</v>
      </c>
      <c r="AN58" s="14">
        <f t="shared" si="16"/>
        <v>1.7449749160682683E-2</v>
      </c>
      <c r="AO58" s="14">
        <f t="shared" si="17"/>
        <v>1.7452406437283512E-2</v>
      </c>
      <c r="AP58" s="78">
        <f t="shared" si="34"/>
        <v>89.000152273922495</v>
      </c>
      <c r="AQ58" s="11"/>
      <c r="AR58" s="11"/>
      <c r="AS58" s="11"/>
      <c r="AT58" s="33">
        <f t="shared" si="18"/>
        <v>1</v>
      </c>
      <c r="AU58" s="33">
        <f t="shared" si="19"/>
        <v>0</v>
      </c>
      <c r="AV58" s="33">
        <f t="shared" si="20"/>
        <v>0</v>
      </c>
      <c r="AW58" s="34">
        <f t="shared" si="21"/>
        <v>-1.7449748351250485E-2</v>
      </c>
      <c r="AX58" s="34">
        <f t="shared" si="22"/>
        <v>-3.0458649045213493E-4</v>
      </c>
      <c r="AY58" s="34">
        <f t="shared" si="23"/>
        <v>0.99984769515639127</v>
      </c>
      <c r="AZ58" s="34">
        <f t="shared" si="40"/>
        <v>-1.7449748351250485E-2</v>
      </c>
      <c r="BA58" s="34">
        <f t="shared" si="36"/>
        <v>1</v>
      </c>
      <c r="BB58" s="34">
        <f t="shared" si="37"/>
        <v>1</v>
      </c>
      <c r="BC58" s="34">
        <f t="shared" si="38"/>
        <v>-1.7449748351250485E-2</v>
      </c>
      <c r="BD58" s="31">
        <f t="shared" si="39"/>
        <v>-0.99984767969313781</v>
      </c>
      <c r="BE58" s="11"/>
      <c r="BF58" s="11"/>
      <c r="BG58" s="11"/>
      <c r="BH58" s="11"/>
      <c r="BI58" s="11"/>
      <c r="BJ58" s="11"/>
      <c r="BK58" s="11"/>
    </row>
    <row r="59" spans="2:63" ht="18.75" thickBot="1">
      <c r="B59" s="141">
        <v>53</v>
      </c>
      <c r="C59" s="50">
        <v>1</v>
      </c>
      <c r="D59" s="50">
        <v>1</v>
      </c>
      <c r="E59" s="133" t="s">
        <v>7</v>
      </c>
      <c r="F59" s="143"/>
      <c r="G59" s="51">
        <v>0</v>
      </c>
      <c r="H59" s="51">
        <v>0</v>
      </c>
      <c r="I59" s="47">
        <f t="shared" si="24"/>
        <v>0.99984767969313781</v>
      </c>
      <c r="J59" s="49">
        <f t="shared" si="25"/>
        <v>0</v>
      </c>
      <c r="K59" s="118" t="str">
        <f t="shared" si="26"/>
        <v>I</v>
      </c>
      <c r="L59" s="123"/>
      <c r="M59" s="10">
        <v>0</v>
      </c>
      <c r="N59" s="136" t="s">
        <v>34</v>
      </c>
      <c r="O59" s="7">
        <f t="shared" si="0"/>
        <v>0</v>
      </c>
      <c r="P59" s="8">
        <f t="shared" si="1"/>
        <v>91</v>
      </c>
      <c r="Q59" s="40">
        <f t="shared" si="2"/>
        <v>91</v>
      </c>
      <c r="R59" s="41">
        <f t="shared" si="27"/>
        <v>0</v>
      </c>
      <c r="S59" s="127" t="str">
        <f t="shared" si="28"/>
        <v>N</v>
      </c>
      <c r="T59" s="131"/>
      <c r="U59" s="114">
        <v>0</v>
      </c>
      <c r="V59" s="74">
        <f t="shared" si="3"/>
        <v>0.99984772607724903</v>
      </c>
      <c r="W59" s="79">
        <f t="shared" si="29"/>
        <v>89.000152273922495</v>
      </c>
      <c r="X59" s="71" t="str">
        <f t="shared" si="30"/>
        <v>I</v>
      </c>
      <c r="Y59" s="9" t="str">
        <f t="shared" si="4"/>
        <v>I</v>
      </c>
      <c r="Z59" s="9" t="b">
        <f t="shared" si="5"/>
        <v>0</v>
      </c>
      <c r="AA59" s="9" t="b">
        <f t="shared" si="6"/>
        <v>0</v>
      </c>
      <c r="AB59" s="14" t="str">
        <f t="shared" si="31"/>
        <v>NÃO</v>
      </c>
      <c r="AC59" s="25" t="str">
        <f t="shared" si="7"/>
        <v>N</v>
      </c>
      <c r="AD59" s="14" t="b">
        <f t="shared" si="8"/>
        <v>0</v>
      </c>
      <c r="AE59" s="14" t="b">
        <f t="shared" si="9"/>
        <v>0</v>
      </c>
      <c r="AF59" s="26" t="str">
        <f t="shared" si="32"/>
        <v>NÃO</v>
      </c>
      <c r="AG59" s="25" t="str">
        <f t="shared" si="10"/>
        <v>I</v>
      </c>
      <c r="AH59" s="14" t="str">
        <f t="shared" si="11"/>
        <v>I</v>
      </c>
      <c r="AI59" s="14" t="b">
        <f t="shared" si="12"/>
        <v>0</v>
      </c>
      <c r="AJ59" s="26" t="str">
        <f t="shared" si="13"/>
        <v>NÃO</v>
      </c>
      <c r="AK59" s="14">
        <f t="shared" si="14"/>
        <v>0</v>
      </c>
      <c r="AL59" s="14">
        <f t="shared" si="15"/>
        <v>1.7452406437283512E-2</v>
      </c>
      <c r="AM59" s="24">
        <f t="shared" si="33"/>
        <v>0</v>
      </c>
      <c r="AN59" s="14">
        <f t="shared" si="16"/>
        <v>1.7449749160682683E-2</v>
      </c>
      <c r="AO59" s="14">
        <f t="shared" si="17"/>
        <v>1.7452406437283512E-2</v>
      </c>
      <c r="AP59" s="78">
        <f t="shared" si="34"/>
        <v>89.000152273922495</v>
      </c>
      <c r="AQ59" s="11"/>
      <c r="AR59" s="11"/>
      <c r="AS59" s="11"/>
      <c r="AT59" s="33">
        <f t="shared" si="18"/>
        <v>1</v>
      </c>
      <c r="AU59" s="33">
        <f t="shared" si="19"/>
        <v>0</v>
      </c>
      <c r="AV59" s="33">
        <f t="shared" si="20"/>
        <v>0</v>
      </c>
      <c r="AW59" s="34">
        <f t="shared" si="21"/>
        <v>-1.7449748351250485E-2</v>
      </c>
      <c r="AX59" s="34">
        <f t="shared" si="22"/>
        <v>-3.0458649045213493E-4</v>
      </c>
      <c r="AY59" s="34">
        <f t="shared" si="23"/>
        <v>0.99984769515639127</v>
      </c>
      <c r="AZ59" s="34">
        <f t="shared" si="40"/>
        <v>-1.7449748351250485E-2</v>
      </c>
      <c r="BA59" s="34">
        <f t="shared" si="36"/>
        <v>1</v>
      </c>
      <c r="BB59" s="34">
        <f t="shared" si="37"/>
        <v>1</v>
      </c>
      <c r="BC59" s="34">
        <f t="shared" si="38"/>
        <v>-1.7449748351250485E-2</v>
      </c>
      <c r="BD59" s="31">
        <f t="shared" si="39"/>
        <v>-0.99984767969313781</v>
      </c>
      <c r="BE59" s="11"/>
      <c r="BF59" s="11"/>
      <c r="BG59" s="11"/>
      <c r="BH59" s="11"/>
      <c r="BI59" s="11"/>
      <c r="BJ59" s="11"/>
      <c r="BK59" s="11"/>
    </row>
    <row r="60" spans="2:63" ht="18.75" thickBot="1">
      <c r="B60" s="141">
        <v>54</v>
      </c>
      <c r="C60" s="50">
        <v>1</v>
      </c>
      <c r="D60" s="50">
        <v>1</v>
      </c>
      <c r="E60" s="133" t="s">
        <v>7</v>
      </c>
      <c r="F60" s="143"/>
      <c r="G60" s="51">
        <v>0</v>
      </c>
      <c r="H60" s="51">
        <v>0</v>
      </c>
      <c r="I60" s="47">
        <f t="shared" si="24"/>
        <v>0.99984767969313781</v>
      </c>
      <c r="J60" s="49">
        <f t="shared" si="25"/>
        <v>0</v>
      </c>
      <c r="K60" s="118" t="str">
        <f t="shared" si="26"/>
        <v>I</v>
      </c>
      <c r="L60" s="123"/>
      <c r="M60" s="10">
        <v>0</v>
      </c>
      <c r="N60" s="136" t="s">
        <v>34</v>
      </c>
      <c r="O60" s="7">
        <f t="shared" si="0"/>
        <v>0</v>
      </c>
      <c r="P60" s="8">
        <f t="shared" si="1"/>
        <v>91</v>
      </c>
      <c r="Q60" s="40">
        <f t="shared" si="2"/>
        <v>91</v>
      </c>
      <c r="R60" s="41">
        <f t="shared" si="27"/>
        <v>0</v>
      </c>
      <c r="S60" s="127" t="str">
        <f t="shared" si="28"/>
        <v>N</v>
      </c>
      <c r="T60" s="131"/>
      <c r="U60" s="114">
        <v>0</v>
      </c>
      <c r="V60" s="74">
        <f t="shared" si="3"/>
        <v>0.99984772607724903</v>
      </c>
      <c r="W60" s="79">
        <f t="shared" si="29"/>
        <v>89.000152273922495</v>
      </c>
      <c r="X60" s="71" t="str">
        <f t="shared" si="30"/>
        <v>I</v>
      </c>
      <c r="Y60" s="9" t="str">
        <f t="shared" si="4"/>
        <v>I</v>
      </c>
      <c r="Z60" s="9" t="b">
        <f t="shared" si="5"/>
        <v>0</v>
      </c>
      <c r="AA60" s="9" t="b">
        <f t="shared" si="6"/>
        <v>0</v>
      </c>
      <c r="AB60" s="14" t="str">
        <f t="shared" si="31"/>
        <v>NÃO</v>
      </c>
      <c r="AC60" s="25" t="str">
        <f t="shared" si="7"/>
        <v>N</v>
      </c>
      <c r="AD60" s="14" t="b">
        <f t="shared" si="8"/>
        <v>0</v>
      </c>
      <c r="AE60" s="14" t="b">
        <f t="shared" si="9"/>
        <v>0</v>
      </c>
      <c r="AF60" s="26" t="str">
        <f t="shared" si="32"/>
        <v>NÃO</v>
      </c>
      <c r="AG60" s="25" t="str">
        <f t="shared" si="10"/>
        <v>I</v>
      </c>
      <c r="AH60" s="14" t="str">
        <f t="shared" si="11"/>
        <v>I</v>
      </c>
      <c r="AI60" s="14" t="b">
        <f t="shared" si="12"/>
        <v>0</v>
      </c>
      <c r="AJ60" s="26" t="str">
        <f t="shared" si="13"/>
        <v>NÃO</v>
      </c>
      <c r="AK60" s="14">
        <f t="shared" si="14"/>
        <v>0</v>
      </c>
      <c r="AL60" s="14">
        <f t="shared" si="15"/>
        <v>1.7452406437283512E-2</v>
      </c>
      <c r="AM60" s="24">
        <f t="shared" si="33"/>
        <v>0</v>
      </c>
      <c r="AN60" s="14">
        <f t="shared" si="16"/>
        <v>1.7449749160682683E-2</v>
      </c>
      <c r="AO60" s="14">
        <f t="shared" si="17"/>
        <v>1.7452406437283512E-2</v>
      </c>
      <c r="AP60" s="78">
        <f t="shared" si="34"/>
        <v>89.000152273922495</v>
      </c>
      <c r="AQ60" s="11"/>
      <c r="AR60" s="11"/>
      <c r="AS60" s="11"/>
      <c r="AT60" s="33">
        <f t="shared" si="18"/>
        <v>1</v>
      </c>
      <c r="AU60" s="33">
        <f t="shared" si="19"/>
        <v>0</v>
      </c>
      <c r="AV60" s="33">
        <f t="shared" si="20"/>
        <v>0</v>
      </c>
      <c r="AW60" s="34">
        <f t="shared" si="21"/>
        <v>-1.7449748351250485E-2</v>
      </c>
      <c r="AX60" s="34">
        <f t="shared" si="22"/>
        <v>-3.0458649045213493E-4</v>
      </c>
      <c r="AY60" s="34">
        <f t="shared" si="23"/>
        <v>0.99984769515639127</v>
      </c>
      <c r="AZ60" s="34">
        <f t="shared" si="40"/>
        <v>-1.7449748351250485E-2</v>
      </c>
      <c r="BA60" s="34">
        <f t="shared" si="36"/>
        <v>1</v>
      </c>
      <c r="BB60" s="34">
        <f t="shared" si="37"/>
        <v>1</v>
      </c>
      <c r="BC60" s="34">
        <f t="shared" si="38"/>
        <v>-1.7449748351250485E-2</v>
      </c>
      <c r="BD60" s="31">
        <f t="shared" si="39"/>
        <v>-0.99984767969313781</v>
      </c>
      <c r="BE60" s="11"/>
      <c r="BF60" s="11"/>
      <c r="BG60" s="11"/>
      <c r="BH60" s="11"/>
      <c r="BI60" s="11"/>
      <c r="BJ60" s="11"/>
      <c r="BK60" s="11"/>
    </row>
    <row r="61" spans="2:63" ht="18.75" thickBot="1">
      <c r="B61" s="141">
        <v>55</v>
      </c>
      <c r="C61" s="50">
        <v>1</v>
      </c>
      <c r="D61" s="50">
        <v>1</v>
      </c>
      <c r="E61" s="133" t="s">
        <v>7</v>
      </c>
      <c r="F61" s="143"/>
      <c r="G61" s="51">
        <v>0</v>
      </c>
      <c r="H61" s="51">
        <v>0</v>
      </c>
      <c r="I61" s="47">
        <f t="shared" si="24"/>
        <v>0.99984767969313781</v>
      </c>
      <c r="J61" s="49">
        <f t="shared" si="25"/>
        <v>0</v>
      </c>
      <c r="K61" s="118" t="str">
        <f t="shared" si="26"/>
        <v>I</v>
      </c>
      <c r="L61" s="123"/>
      <c r="M61" s="10">
        <v>0</v>
      </c>
      <c r="N61" s="136" t="s">
        <v>34</v>
      </c>
      <c r="O61" s="7">
        <f t="shared" si="0"/>
        <v>0</v>
      </c>
      <c r="P61" s="8">
        <f t="shared" si="1"/>
        <v>91</v>
      </c>
      <c r="Q61" s="40">
        <f t="shared" si="2"/>
        <v>91</v>
      </c>
      <c r="R61" s="41">
        <f t="shared" si="27"/>
        <v>0</v>
      </c>
      <c r="S61" s="127" t="str">
        <f t="shared" si="28"/>
        <v>N</v>
      </c>
      <c r="T61" s="131"/>
      <c r="U61" s="114">
        <v>0</v>
      </c>
      <c r="V61" s="74">
        <f t="shared" si="3"/>
        <v>0.99984772607724903</v>
      </c>
      <c r="W61" s="79">
        <f t="shared" si="29"/>
        <v>89.000152273922495</v>
      </c>
      <c r="X61" s="71" t="str">
        <f t="shared" si="30"/>
        <v>I</v>
      </c>
      <c r="Y61" s="9" t="str">
        <f t="shared" si="4"/>
        <v>I</v>
      </c>
      <c r="Z61" s="9" t="b">
        <f t="shared" si="5"/>
        <v>0</v>
      </c>
      <c r="AA61" s="9" t="b">
        <f t="shared" si="6"/>
        <v>0</v>
      </c>
      <c r="AB61" s="14" t="str">
        <f t="shared" si="31"/>
        <v>NÃO</v>
      </c>
      <c r="AC61" s="25" t="str">
        <f t="shared" si="7"/>
        <v>N</v>
      </c>
      <c r="AD61" s="14" t="b">
        <f t="shared" si="8"/>
        <v>0</v>
      </c>
      <c r="AE61" s="14" t="b">
        <f t="shared" si="9"/>
        <v>0</v>
      </c>
      <c r="AF61" s="26" t="str">
        <f t="shared" si="32"/>
        <v>NÃO</v>
      </c>
      <c r="AG61" s="25" t="str">
        <f t="shared" si="10"/>
        <v>I</v>
      </c>
      <c r="AH61" s="14" t="str">
        <f t="shared" si="11"/>
        <v>I</v>
      </c>
      <c r="AI61" s="14" t="b">
        <f t="shared" si="12"/>
        <v>0</v>
      </c>
      <c r="AJ61" s="26" t="str">
        <f t="shared" si="13"/>
        <v>NÃO</v>
      </c>
      <c r="AK61" s="14">
        <f t="shared" si="14"/>
        <v>0</v>
      </c>
      <c r="AL61" s="14">
        <f t="shared" si="15"/>
        <v>1.7452406437283512E-2</v>
      </c>
      <c r="AM61" s="24">
        <f t="shared" si="33"/>
        <v>0</v>
      </c>
      <c r="AN61" s="14">
        <f t="shared" si="16"/>
        <v>1.7449749160682683E-2</v>
      </c>
      <c r="AO61" s="14">
        <f t="shared" si="17"/>
        <v>1.7452406437283512E-2</v>
      </c>
      <c r="AP61" s="78">
        <f t="shared" si="34"/>
        <v>89.000152273922495</v>
      </c>
      <c r="AQ61" s="11"/>
      <c r="AR61" s="11"/>
      <c r="AS61" s="11"/>
      <c r="AT61" s="33">
        <f t="shared" si="18"/>
        <v>1</v>
      </c>
      <c r="AU61" s="33">
        <f t="shared" si="19"/>
        <v>0</v>
      </c>
      <c r="AV61" s="33">
        <f t="shared" si="20"/>
        <v>0</v>
      </c>
      <c r="AW61" s="34">
        <f t="shared" si="21"/>
        <v>-1.7449748351250485E-2</v>
      </c>
      <c r="AX61" s="34">
        <f t="shared" si="22"/>
        <v>-3.0458649045213493E-4</v>
      </c>
      <c r="AY61" s="34">
        <f t="shared" si="23"/>
        <v>0.99984769515639127</v>
      </c>
      <c r="AZ61" s="34">
        <f t="shared" si="40"/>
        <v>-1.7449748351250485E-2</v>
      </c>
      <c r="BA61" s="34">
        <f t="shared" si="36"/>
        <v>1</v>
      </c>
      <c r="BB61" s="34">
        <f t="shared" si="37"/>
        <v>1</v>
      </c>
      <c r="BC61" s="34">
        <f t="shared" si="38"/>
        <v>-1.7449748351250485E-2</v>
      </c>
      <c r="BD61" s="31">
        <f t="shared" si="39"/>
        <v>-0.99984767969313781</v>
      </c>
      <c r="BE61" s="11"/>
      <c r="BF61" s="11"/>
      <c r="BG61" s="11"/>
      <c r="BH61" s="11"/>
      <c r="BI61" s="11"/>
      <c r="BJ61" s="11"/>
      <c r="BK61" s="11"/>
    </row>
    <row r="62" spans="2:63" ht="18.75" thickBot="1">
      <c r="B62" s="141">
        <v>56</v>
      </c>
      <c r="C62" s="50">
        <v>1</v>
      </c>
      <c r="D62" s="50">
        <v>1</v>
      </c>
      <c r="E62" s="133" t="s">
        <v>7</v>
      </c>
      <c r="F62" s="143"/>
      <c r="G62" s="51">
        <v>0</v>
      </c>
      <c r="H62" s="51">
        <v>0</v>
      </c>
      <c r="I62" s="47">
        <f t="shared" si="24"/>
        <v>0.99984767969313781</v>
      </c>
      <c r="J62" s="49">
        <f t="shared" si="25"/>
        <v>0</v>
      </c>
      <c r="K62" s="118" t="str">
        <f t="shared" si="26"/>
        <v>I</v>
      </c>
      <c r="L62" s="123"/>
      <c r="M62" s="10">
        <v>0</v>
      </c>
      <c r="N62" s="136" t="s">
        <v>34</v>
      </c>
      <c r="O62" s="7">
        <f t="shared" si="0"/>
        <v>0</v>
      </c>
      <c r="P62" s="8">
        <f t="shared" si="1"/>
        <v>91</v>
      </c>
      <c r="Q62" s="40">
        <f t="shared" si="2"/>
        <v>91</v>
      </c>
      <c r="R62" s="41">
        <f t="shared" si="27"/>
        <v>0</v>
      </c>
      <c r="S62" s="127" t="str">
        <f t="shared" si="28"/>
        <v>N</v>
      </c>
      <c r="T62" s="131"/>
      <c r="U62" s="114">
        <v>0</v>
      </c>
      <c r="V62" s="74">
        <f t="shared" si="3"/>
        <v>0.99984772607724903</v>
      </c>
      <c r="W62" s="79">
        <f t="shared" si="29"/>
        <v>89.000152273922495</v>
      </c>
      <c r="X62" s="71" t="str">
        <f t="shared" si="30"/>
        <v>I</v>
      </c>
      <c r="Y62" s="9" t="str">
        <f t="shared" si="4"/>
        <v>I</v>
      </c>
      <c r="Z62" s="9" t="b">
        <f t="shared" si="5"/>
        <v>0</v>
      </c>
      <c r="AA62" s="9" t="b">
        <f t="shared" si="6"/>
        <v>0</v>
      </c>
      <c r="AB62" s="14" t="str">
        <f t="shared" si="31"/>
        <v>NÃO</v>
      </c>
      <c r="AC62" s="25" t="str">
        <f t="shared" si="7"/>
        <v>N</v>
      </c>
      <c r="AD62" s="14" t="b">
        <f t="shared" si="8"/>
        <v>0</v>
      </c>
      <c r="AE62" s="14" t="b">
        <f t="shared" si="9"/>
        <v>0</v>
      </c>
      <c r="AF62" s="26" t="str">
        <f t="shared" si="32"/>
        <v>NÃO</v>
      </c>
      <c r="AG62" s="25" t="str">
        <f t="shared" si="10"/>
        <v>I</v>
      </c>
      <c r="AH62" s="14" t="str">
        <f t="shared" si="11"/>
        <v>I</v>
      </c>
      <c r="AI62" s="14" t="b">
        <f t="shared" si="12"/>
        <v>0</v>
      </c>
      <c r="AJ62" s="26" t="str">
        <f t="shared" si="13"/>
        <v>NÃO</v>
      </c>
      <c r="AK62" s="14">
        <f t="shared" si="14"/>
        <v>0</v>
      </c>
      <c r="AL62" s="14">
        <f t="shared" si="15"/>
        <v>1.7452406437283512E-2</v>
      </c>
      <c r="AM62" s="24">
        <f t="shared" si="33"/>
        <v>0</v>
      </c>
      <c r="AN62" s="14">
        <f t="shared" si="16"/>
        <v>1.7449749160682683E-2</v>
      </c>
      <c r="AO62" s="14">
        <f t="shared" si="17"/>
        <v>1.7452406437283512E-2</v>
      </c>
      <c r="AP62" s="78">
        <f t="shared" si="34"/>
        <v>89.000152273922495</v>
      </c>
      <c r="AQ62" s="11"/>
      <c r="AR62" s="11"/>
      <c r="AS62" s="11"/>
      <c r="AT62" s="33">
        <f t="shared" si="18"/>
        <v>1</v>
      </c>
      <c r="AU62" s="33">
        <f t="shared" si="19"/>
        <v>0</v>
      </c>
      <c r="AV62" s="33">
        <f t="shared" si="20"/>
        <v>0</v>
      </c>
      <c r="AW62" s="34">
        <f t="shared" si="21"/>
        <v>-1.7449748351250485E-2</v>
      </c>
      <c r="AX62" s="34">
        <f t="shared" si="22"/>
        <v>-3.0458649045213493E-4</v>
      </c>
      <c r="AY62" s="34">
        <f t="shared" si="23"/>
        <v>0.99984769515639127</v>
      </c>
      <c r="AZ62" s="34">
        <f t="shared" si="40"/>
        <v>-1.7449748351250485E-2</v>
      </c>
      <c r="BA62" s="34">
        <f t="shared" si="36"/>
        <v>1</v>
      </c>
      <c r="BB62" s="34">
        <f t="shared" si="37"/>
        <v>1</v>
      </c>
      <c r="BC62" s="34">
        <f t="shared" si="38"/>
        <v>-1.7449748351250485E-2</v>
      </c>
      <c r="BD62" s="31">
        <f t="shared" si="39"/>
        <v>-0.99984767969313781</v>
      </c>
      <c r="BE62" s="11"/>
      <c r="BF62" s="11"/>
      <c r="BG62" s="11"/>
      <c r="BH62" s="11"/>
      <c r="BI62" s="11"/>
      <c r="BJ62" s="11"/>
      <c r="BK62" s="11"/>
    </row>
    <row r="63" spans="2:63" ht="18.75" thickBot="1">
      <c r="B63" s="141">
        <v>57</v>
      </c>
      <c r="C63" s="50">
        <v>1</v>
      </c>
      <c r="D63" s="50">
        <v>1</v>
      </c>
      <c r="E63" s="133" t="s">
        <v>7</v>
      </c>
      <c r="F63" s="143"/>
      <c r="G63" s="51">
        <v>0</v>
      </c>
      <c r="H63" s="51">
        <v>0</v>
      </c>
      <c r="I63" s="47">
        <f t="shared" si="24"/>
        <v>0.99984767969313781</v>
      </c>
      <c r="J63" s="49">
        <f t="shared" si="25"/>
        <v>0</v>
      </c>
      <c r="K63" s="118" t="str">
        <f t="shared" si="26"/>
        <v>I</v>
      </c>
      <c r="L63" s="123"/>
      <c r="M63" s="10">
        <v>0</v>
      </c>
      <c r="N63" s="136" t="s">
        <v>34</v>
      </c>
      <c r="O63" s="7">
        <f t="shared" si="0"/>
        <v>0</v>
      </c>
      <c r="P63" s="8">
        <f t="shared" si="1"/>
        <v>91</v>
      </c>
      <c r="Q63" s="40">
        <f t="shared" si="2"/>
        <v>91</v>
      </c>
      <c r="R63" s="41">
        <f t="shared" si="27"/>
        <v>0</v>
      </c>
      <c r="S63" s="127" t="str">
        <f t="shared" si="28"/>
        <v>N</v>
      </c>
      <c r="T63" s="131"/>
      <c r="U63" s="114">
        <v>0</v>
      </c>
      <c r="V63" s="74">
        <f t="shared" si="3"/>
        <v>0.99984772607724903</v>
      </c>
      <c r="W63" s="79">
        <f t="shared" si="29"/>
        <v>89.000152273922495</v>
      </c>
      <c r="X63" s="71" t="str">
        <f t="shared" si="30"/>
        <v>I</v>
      </c>
      <c r="Y63" s="9" t="str">
        <f t="shared" si="4"/>
        <v>I</v>
      </c>
      <c r="Z63" s="9" t="b">
        <f t="shared" si="5"/>
        <v>0</v>
      </c>
      <c r="AA63" s="9" t="b">
        <f t="shared" si="6"/>
        <v>0</v>
      </c>
      <c r="AB63" s="14" t="str">
        <f t="shared" si="31"/>
        <v>NÃO</v>
      </c>
      <c r="AC63" s="25" t="str">
        <f t="shared" si="7"/>
        <v>N</v>
      </c>
      <c r="AD63" s="14" t="b">
        <f t="shared" si="8"/>
        <v>0</v>
      </c>
      <c r="AE63" s="14" t="b">
        <f t="shared" si="9"/>
        <v>0</v>
      </c>
      <c r="AF63" s="26" t="str">
        <f t="shared" si="32"/>
        <v>NÃO</v>
      </c>
      <c r="AG63" s="25" t="str">
        <f t="shared" si="10"/>
        <v>I</v>
      </c>
      <c r="AH63" s="14" t="str">
        <f t="shared" si="11"/>
        <v>I</v>
      </c>
      <c r="AI63" s="14" t="b">
        <f t="shared" si="12"/>
        <v>0</v>
      </c>
      <c r="AJ63" s="26" t="str">
        <f t="shared" si="13"/>
        <v>NÃO</v>
      </c>
      <c r="AK63" s="14">
        <f t="shared" si="14"/>
        <v>0</v>
      </c>
      <c r="AL63" s="14">
        <f t="shared" si="15"/>
        <v>1.7452406437283512E-2</v>
      </c>
      <c r="AM63" s="24">
        <f t="shared" si="33"/>
        <v>0</v>
      </c>
      <c r="AN63" s="14">
        <f t="shared" si="16"/>
        <v>1.7449749160682683E-2</v>
      </c>
      <c r="AO63" s="14">
        <f t="shared" si="17"/>
        <v>1.7452406437283512E-2</v>
      </c>
      <c r="AP63" s="78">
        <f t="shared" si="34"/>
        <v>89.000152273922495</v>
      </c>
      <c r="AQ63" s="11"/>
      <c r="AR63" s="11"/>
      <c r="AS63" s="11"/>
      <c r="AT63" s="33">
        <f t="shared" si="18"/>
        <v>1</v>
      </c>
      <c r="AU63" s="33">
        <f t="shared" si="19"/>
        <v>0</v>
      </c>
      <c r="AV63" s="33">
        <f t="shared" si="20"/>
        <v>0</v>
      </c>
      <c r="AW63" s="34">
        <f t="shared" si="21"/>
        <v>-1.7449748351250485E-2</v>
      </c>
      <c r="AX63" s="34">
        <f t="shared" si="22"/>
        <v>-3.0458649045213493E-4</v>
      </c>
      <c r="AY63" s="34">
        <f t="shared" si="23"/>
        <v>0.99984769515639127</v>
      </c>
      <c r="AZ63" s="34">
        <f t="shared" si="40"/>
        <v>-1.7449748351250485E-2</v>
      </c>
      <c r="BA63" s="34">
        <f t="shared" si="36"/>
        <v>1</v>
      </c>
      <c r="BB63" s="34">
        <f t="shared" si="37"/>
        <v>1</v>
      </c>
      <c r="BC63" s="34">
        <f t="shared" si="38"/>
        <v>-1.7449748351250485E-2</v>
      </c>
      <c r="BD63" s="31">
        <f t="shared" si="39"/>
        <v>-0.99984767969313781</v>
      </c>
      <c r="BE63" s="11"/>
      <c r="BF63" s="11"/>
      <c r="BG63" s="11"/>
      <c r="BH63" s="11"/>
      <c r="BI63" s="11"/>
      <c r="BJ63" s="11"/>
      <c r="BK63" s="11"/>
    </row>
    <row r="64" spans="2:63" ht="18.75" thickBot="1">
      <c r="B64" s="141">
        <v>58</v>
      </c>
      <c r="C64" s="50">
        <v>1</v>
      </c>
      <c r="D64" s="50">
        <v>1</v>
      </c>
      <c r="E64" s="133" t="s">
        <v>7</v>
      </c>
      <c r="F64" s="143"/>
      <c r="G64" s="51">
        <v>0</v>
      </c>
      <c r="H64" s="51">
        <v>0</v>
      </c>
      <c r="I64" s="47">
        <f t="shared" si="24"/>
        <v>0.99984767969313781</v>
      </c>
      <c r="J64" s="49">
        <f t="shared" si="25"/>
        <v>0</v>
      </c>
      <c r="K64" s="118" t="str">
        <f t="shared" si="26"/>
        <v>I</v>
      </c>
      <c r="L64" s="123"/>
      <c r="M64" s="10">
        <v>0</v>
      </c>
      <c r="N64" s="136" t="s">
        <v>34</v>
      </c>
      <c r="O64" s="7">
        <f t="shared" si="0"/>
        <v>0</v>
      </c>
      <c r="P64" s="8">
        <f t="shared" si="1"/>
        <v>91</v>
      </c>
      <c r="Q64" s="40">
        <f t="shared" si="2"/>
        <v>91</v>
      </c>
      <c r="R64" s="41">
        <f t="shared" si="27"/>
        <v>0</v>
      </c>
      <c r="S64" s="127" t="str">
        <f t="shared" si="28"/>
        <v>N</v>
      </c>
      <c r="T64" s="131"/>
      <c r="U64" s="114">
        <v>0</v>
      </c>
      <c r="V64" s="74">
        <f t="shared" si="3"/>
        <v>0.99984772607724903</v>
      </c>
      <c r="W64" s="79">
        <f t="shared" si="29"/>
        <v>89.000152273922495</v>
      </c>
      <c r="X64" s="71" t="str">
        <f t="shared" si="30"/>
        <v>I</v>
      </c>
      <c r="Y64" s="9" t="str">
        <f t="shared" si="4"/>
        <v>I</v>
      </c>
      <c r="Z64" s="9" t="b">
        <f t="shared" si="5"/>
        <v>0</v>
      </c>
      <c r="AA64" s="9" t="b">
        <f t="shared" si="6"/>
        <v>0</v>
      </c>
      <c r="AB64" s="14" t="str">
        <f t="shared" si="31"/>
        <v>NÃO</v>
      </c>
      <c r="AC64" s="25" t="str">
        <f t="shared" si="7"/>
        <v>N</v>
      </c>
      <c r="AD64" s="14" t="b">
        <f t="shared" si="8"/>
        <v>0</v>
      </c>
      <c r="AE64" s="14" t="b">
        <f t="shared" si="9"/>
        <v>0</v>
      </c>
      <c r="AF64" s="26" t="str">
        <f t="shared" si="32"/>
        <v>NÃO</v>
      </c>
      <c r="AG64" s="25" t="str">
        <f t="shared" si="10"/>
        <v>I</v>
      </c>
      <c r="AH64" s="14" t="str">
        <f t="shared" si="11"/>
        <v>I</v>
      </c>
      <c r="AI64" s="14" t="b">
        <f t="shared" si="12"/>
        <v>0</v>
      </c>
      <c r="AJ64" s="26" t="str">
        <f t="shared" si="13"/>
        <v>NÃO</v>
      </c>
      <c r="AK64" s="14">
        <f t="shared" si="14"/>
        <v>0</v>
      </c>
      <c r="AL64" s="14">
        <f t="shared" si="15"/>
        <v>1.7452406437283512E-2</v>
      </c>
      <c r="AM64" s="24">
        <f t="shared" si="33"/>
        <v>0</v>
      </c>
      <c r="AN64" s="14">
        <f t="shared" si="16"/>
        <v>1.7449749160682683E-2</v>
      </c>
      <c r="AO64" s="14">
        <f t="shared" si="17"/>
        <v>1.7452406437283512E-2</v>
      </c>
      <c r="AP64" s="78">
        <f t="shared" si="34"/>
        <v>89.000152273922495</v>
      </c>
      <c r="AQ64" s="11"/>
      <c r="AR64" s="11"/>
      <c r="AS64" s="11"/>
      <c r="AT64" s="33">
        <f t="shared" si="18"/>
        <v>1</v>
      </c>
      <c r="AU64" s="33">
        <f t="shared" si="19"/>
        <v>0</v>
      </c>
      <c r="AV64" s="33">
        <f t="shared" si="20"/>
        <v>0</v>
      </c>
      <c r="AW64" s="34">
        <f t="shared" si="21"/>
        <v>-1.7449748351250485E-2</v>
      </c>
      <c r="AX64" s="34">
        <f t="shared" si="22"/>
        <v>-3.0458649045213493E-4</v>
      </c>
      <c r="AY64" s="34">
        <f t="shared" si="23"/>
        <v>0.99984769515639127</v>
      </c>
      <c r="AZ64" s="34">
        <f t="shared" si="40"/>
        <v>-1.7449748351250485E-2</v>
      </c>
      <c r="BA64" s="34">
        <f t="shared" si="36"/>
        <v>1</v>
      </c>
      <c r="BB64" s="34">
        <f t="shared" si="37"/>
        <v>1</v>
      </c>
      <c r="BC64" s="34">
        <f t="shared" si="38"/>
        <v>-1.7449748351250485E-2</v>
      </c>
      <c r="BD64" s="31">
        <f t="shared" si="39"/>
        <v>-0.99984767969313781</v>
      </c>
      <c r="BE64" s="11"/>
      <c r="BF64" s="11"/>
      <c r="BG64" s="11"/>
      <c r="BH64" s="11"/>
      <c r="BI64" s="11"/>
      <c r="BJ64" s="11"/>
      <c r="BK64" s="11"/>
    </row>
    <row r="65" spans="2:63" ht="18.75" thickBot="1">
      <c r="B65" s="141">
        <v>59</v>
      </c>
      <c r="C65" s="50">
        <v>1</v>
      </c>
      <c r="D65" s="50">
        <v>1</v>
      </c>
      <c r="E65" s="133" t="s">
        <v>7</v>
      </c>
      <c r="F65" s="143"/>
      <c r="G65" s="51">
        <v>0</v>
      </c>
      <c r="H65" s="51">
        <v>0</v>
      </c>
      <c r="I65" s="47">
        <f t="shared" si="24"/>
        <v>0.99984767969313781</v>
      </c>
      <c r="J65" s="49">
        <f t="shared" si="25"/>
        <v>0</v>
      </c>
      <c r="K65" s="118" t="str">
        <f t="shared" si="26"/>
        <v>I</v>
      </c>
      <c r="L65" s="123"/>
      <c r="M65" s="10">
        <v>0</v>
      </c>
      <c r="N65" s="136" t="s">
        <v>34</v>
      </c>
      <c r="O65" s="7">
        <f t="shared" si="0"/>
        <v>0</v>
      </c>
      <c r="P65" s="8">
        <f t="shared" si="1"/>
        <v>91</v>
      </c>
      <c r="Q65" s="40">
        <f t="shared" si="2"/>
        <v>91</v>
      </c>
      <c r="R65" s="41">
        <f t="shared" si="27"/>
        <v>0</v>
      </c>
      <c r="S65" s="127" t="str">
        <f t="shared" si="28"/>
        <v>N</v>
      </c>
      <c r="T65" s="131"/>
      <c r="U65" s="114">
        <v>0</v>
      </c>
      <c r="V65" s="74">
        <f t="shared" si="3"/>
        <v>0.99984772607724903</v>
      </c>
      <c r="W65" s="79">
        <f t="shared" si="29"/>
        <v>89.000152273922495</v>
      </c>
      <c r="X65" s="71" t="str">
        <f t="shared" si="30"/>
        <v>I</v>
      </c>
      <c r="Y65" s="9" t="str">
        <f t="shared" si="4"/>
        <v>I</v>
      </c>
      <c r="Z65" s="9" t="b">
        <f t="shared" si="5"/>
        <v>0</v>
      </c>
      <c r="AA65" s="9" t="b">
        <f t="shared" si="6"/>
        <v>0</v>
      </c>
      <c r="AB65" s="14" t="str">
        <f t="shared" si="31"/>
        <v>NÃO</v>
      </c>
      <c r="AC65" s="25" t="str">
        <f t="shared" si="7"/>
        <v>N</v>
      </c>
      <c r="AD65" s="14" t="b">
        <f t="shared" si="8"/>
        <v>0</v>
      </c>
      <c r="AE65" s="14" t="b">
        <f t="shared" si="9"/>
        <v>0</v>
      </c>
      <c r="AF65" s="26" t="str">
        <f t="shared" si="32"/>
        <v>NÃO</v>
      </c>
      <c r="AG65" s="25" t="str">
        <f t="shared" si="10"/>
        <v>I</v>
      </c>
      <c r="AH65" s="14" t="str">
        <f t="shared" si="11"/>
        <v>I</v>
      </c>
      <c r="AI65" s="14" t="b">
        <f t="shared" si="12"/>
        <v>0</v>
      </c>
      <c r="AJ65" s="26" t="str">
        <f t="shared" si="13"/>
        <v>NÃO</v>
      </c>
      <c r="AK65" s="14">
        <f t="shared" si="14"/>
        <v>0</v>
      </c>
      <c r="AL65" s="14">
        <f t="shared" si="15"/>
        <v>1.7452406437283512E-2</v>
      </c>
      <c r="AM65" s="24">
        <f t="shared" si="33"/>
        <v>0</v>
      </c>
      <c r="AN65" s="14">
        <f t="shared" si="16"/>
        <v>1.7449749160682683E-2</v>
      </c>
      <c r="AO65" s="14">
        <f t="shared" si="17"/>
        <v>1.7452406437283512E-2</v>
      </c>
      <c r="AP65" s="78">
        <f t="shared" si="34"/>
        <v>89.000152273922495</v>
      </c>
      <c r="AQ65" s="11"/>
      <c r="AR65" s="11"/>
      <c r="AS65" s="11"/>
      <c r="AT65" s="33">
        <f t="shared" si="18"/>
        <v>1</v>
      </c>
      <c r="AU65" s="33">
        <f t="shared" si="19"/>
        <v>0</v>
      </c>
      <c r="AV65" s="33">
        <f t="shared" si="20"/>
        <v>0</v>
      </c>
      <c r="AW65" s="34">
        <f t="shared" si="21"/>
        <v>-1.7449748351250485E-2</v>
      </c>
      <c r="AX65" s="34">
        <f t="shared" si="22"/>
        <v>-3.0458649045213493E-4</v>
      </c>
      <c r="AY65" s="34">
        <f t="shared" si="23"/>
        <v>0.99984769515639127</v>
      </c>
      <c r="AZ65" s="34">
        <f t="shared" si="40"/>
        <v>-1.7449748351250485E-2</v>
      </c>
      <c r="BA65" s="34">
        <f t="shared" si="36"/>
        <v>1</v>
      </c>
      <c r="BB65" s="34">
        <f t="shared" si="37"/>
        <v>1</v>
      </c>
      <c r="BC65" s="34">
        <f t="shared" si="38"/>
        <v>-1.7449748351250485E-2</v>
      </c>
      <c r="BD65" s="31">
        <f t="shared" si="39"/>
        <v>-0.99984767969313781</v>
      </c>
      <c r="BE65" s="11"/>
      <c r="BF65" s="11"/>
      <c r="BG65" s="11"/>
      <c r="BH65" s="11"/>
      <c r="BI65" s="11"/>
      <c r="BJ65" s="11"/>
      <c r="BK65" s="11"/>
    </row>
    <row r="66" spans="2:63" ht="18.75" thickBot="1">
      <c r="B66" s="141">
        <v>60</v>
      </c>
      <c r="C66" s="50">
        <v>1</v>
      </c>
      <c r="D66" s="50">
        <v>1</v>
      </c>
      <c r="E66" s="133" t="s">
        <v>7</v>
      </c>
      <c r="F66" s="143"/>
      <c r="G66" s="51">
        <v>0</v>
      </c>
      <c r="H66" s="51">
        <v>0</v>
      </c>
      <c r="I66" s="47">
        <f t="shared" si="24"/>
        <v>0.99984767969313781</v>
      </c>
      <c r="J66" s="49">
        <f t="shared" si="25"/>
        <v>0</v>
      </c>
      <c r="K66" s="118" t="str">
        <f t="shared" si="26"/>
        <v>I</v>
      </c>
      <c r="L66" s="123"/>
      <c r="M66" s="10">
        <v>0</v>
      </c>
      <c r="N66" s="136" t="s">
        <v>34</v>
      </c>
      <c r="O66" s="7">
        <f t="shared" si="0"/>
        <v>0</v>
      </c>
      <c r="P66" s="8">
        <f t="shared" si="1"/>
        <v>91</v>
      </c>
      <c r="Q66" s="40">
        <f t="shared" si="2"/>
        <v>91</v>
      </c>
      <c r="R66" s="41">
        <f t="shared" si="27"/>
        <v>0</v>
      </c>
      <c r="S66" s="127" t="str">
        <f t="shared" si="28"/>
        <v>N</v>
      </c>
      <c r="T66" s="131"/>
      <c r="U66" s="114">
        <v>0</v>
      </c>
      <c r="V66" s="74">
        <f t="shared" si="3"/>
        <v>0.99984772607724903</v>
      </c>
      <c r="W66" s="79">
        <f t="shared" si="29"/>
        <v>89.000152273922495</v>
      </c>
      <c r="X66" s="71" t="str">
        <f t="shared" si="30"/>
        <v>I</v>
      </c>
      <c r="Y66" s="9" t="str">
        <f t="shared" si="4"/>
        <v>I</v>
      </c>
      <c r="Z66" s="9" t="b">
        <f t="shared" si="5"/>
        <v>0</v>
      </c>
      <c r="AA66" s="9" t="b">
        <f t="shared" si="6"/>
        <v>0</v>
      </c>
      <c r="AB66" s="14" t="str">
        <f t="shared" si="31"/>
        <v>NÃO</v>
      </c>
      <c r="AC66" s="25" t="str">
        <f t="shared" si="7"/>
        <v>N</v>
      </c>
      <c r="AD66" s="14" t="b">
        <f t="shared" si="8"/>
        <v>0</v>
      </c>
      <c r="AE66" s="14" t="b">
        <f t="shared" si="9"/>
        <v>0</v>
      </c>
      <c r="AF66" s="26" t="str">
        <f t="shared" si="32"/>
        <v>NÃO</v>
      </c>
      <c r="AG66" s="25" t="str">
        <f t="shared" si="10"/>
        <v>I</v>
      </c>
      <c r="AH66" s="14" t="str">
        <f t="shared" si="11"/>
        <v>I</v>
      </c>
      <c r="AI66" s="14" t="b">
        <f t="shared" si="12"/>
        <v>0</v>
      </c>
      <c r="AJ66" s="26" t="str">
        <f t="shared" si="13"/>
        <v>NÃO</v>
      </c>
      <c r="AK66" s="14">
        <f t="shared" si="14"/>
        <v>0</v>
      </c>
      <c r="AL66" s="14">
        <f t="shared" si="15"/>
        <v>1.7452406437283512E-2</v>
      </c>
      <c r="AM66" s="24">
        <f t="shared" si="33"/>
        <v>0</v>
      </c>
      <c r="AN66" s="14">
        <f t="shared" si="16"/>
        <v>1.7449749160682683E-2</v>
      </c>
      <c r="AO66" s="14">
        <f t="shared" si="17"/>
        <v>1.7452406437283512E-2</v>
      </c>
      <c r="AP66" s="78">
        <f t="shared" si="34"/>
        <v>89.000152273922495</v>
      </c>
      <c r="AQ66" s="11"/>
      <c r="AR66" s="11"/>
      <c r="AS66" s="11"/>
      <c r="AT66" s="33">
        <f t="shared" si="18"/>
        <v>1</v>
      </c>
      <c r="AU66" s="33">
        <f t="shared" si="19"/>
        <v>0</v>
      </c>
      <c r="AV66" s="33">
        <f t="shared" si="20"/>
        <v>0</v>
      </c>
      <c r="AW66" s="34">
        <f t="shared" si="21"/>
        <v>-1.7449748351250485E-2</v>
      </c>
      <c r="AX66" s="34">
        <f t="shared" si="22"/>
        <v>-3.0458649045213493E-4</v>
      </c>
      <c r="AY66" s="34">
        <f t="shared" si="23"/>
        <v>0.99984769515639127</v>
      </c>
      <c r="AZ66" s="34">
        <f t="shared" si="40"/>
        <v>-1.7449748351250485E-2</v>
      </c>
      <c r="BA66" s="34">
        <f t="shared" si="36"/>
        <v>1</v>
      </c>
      <c r="BB66" s="34">
        <f t="shared" si="37"/>
        <v>1</v>
      </c>
      <c r="BC66" s="34">
        <f t="shared" si="38"/>
        <v>-1.7449748351250485E-2</v>
      </c>
      <c r="BD66" s="31">
        <f t="shared" si="39"/>
        <v>-0.99984767969313781</v>
      </c>
      <c r="BE66" s="11"/>
      <c r="BF66" s="11"/>
      <c r="BG66" s="11"/>
      <c r="BH66" s="11"/>
      <c r="BI66" s="11"/>
      <c r="BJ66" s="11"/>
      <c r="BK66" s="11"/>
    </row>
    <row r="67" spans="2:63" ht="18.75" thickBot="1">
      <c r="B67" s="141">
        <v>61</v>
      </c>
      <c r="C67" s="50">
        <v>1</v>
      </c>
      <c r="D67" s="50">
        <v>1</v>
      </c>
      <c r="E67" s="133" t="s">
        <v>7</v>
      </c>
      <c r="F67" s="143"/>
      <c r="G67" s="51">
        <v>0</v>
      </c>
      <c r="H67" s="51">
        <v>0</v>
      </c>
      <c r="I67" s="47">
        <f t="shared" si="24"/>
        <v>0.99984767969313781</v>
      </c>
      <c r="J67" s="49">
        <f t="shared" si="25"/>
        <v>0</v>
      </c>
      <c r="K67" s="118" t="str">
        <f t="shared" si="26"/>
        <v>I</v>
      </c>
      <c r="L67" s="123"/>
      <c r="M67" s="10">
        <v>0</v>
      </c>
      <c r="N67" s="136" t="s">
        <v>34</v>
      </c>
      <c r="O67" s="7">
        <f t="shared" si="0"/>
        <v>0</v>
      </c>
      <c r="P67" s="8">
        <f t="shared" si="1"/>
        <v>91</v>
      </c>
      <c r="Q67" s="40">
        <f t="shared" si="2"/>
        <v>91</v>
      </c>
      <c r="R67" s="41">
        <f t="shared" si="27"/>
        <v>0</v>
      </c>
      <c r="S67" s="127" t="str">
        <f t="shared" si="28"/>
        <v>N</v>
      </c>
      <c r="T67" s="131"/>
      <c r="U67" s="114">
        <v>0</v>
      </c>
      <c r="V67" s="74">
        <f t="shared" si="3"/>
        <v>0.99984772607724903</v>
      </c>
      <c r="W67" s="79">
        <f t="shared" si="29"/>
        <v>89.000152273922495</v>
      </c>
      <c r="X67" s="71" t="str">
        <f t="shared" si="30"/>
        <v>I</v>
      </c>
      <c r="Y67" s="9" t="str">
        <f t="shared" si="4"/>
        <v>I</v>
      </c>
      <c r="Z67" s="9" t="b">
        <f t="shared" si="5"/>
        <v>0</v>
      </c>
      <c r="AA67" s="9" t="b">
        <f t="shared" si="6"/>
        <v>0</v>
      </c>
      <c r="AB67" s="14" t="str">
        <f t="shared" si="31"/>
        <v>NÃO</v>
      </c>
      <c r="AC67" s="25" t="str">
        <f t="shared" si="7"/>
        <v>N</v>
      </c>
      <c r="AD67" s="14" t="b">
        <f t="shared" si="8"/>
        <v>0</v>
      </c>
      <c r="AE67" s="14" t="b">
        <f t="shared" si="9"/>
        <v>0</v>
      </c>
      <c r="AF67" s="26" t="str">
        <f t="shared" si="32"/>
        <v>NÃO</v>
      </c>
      <c r="AG67" s="25" t="str">
        <f t="shared" si="10"/>
        <v>I</v>
      </c>
      <c r="AH67" s="14" t="str">
        <f t="shared" si="11"/>
        <v>I</v>
      </c>
      <c r="AI67" s="14" t="b">
        <f t="shared" si="12"/>
        <v>0</v>
      </c>
      <c r="AJ67" s="26" t="str">
        <f t="shared" si="13"/>
        <v>NÃO</v>
      </c>
      <c r="AK67" s="14">
        <f t="shared" si="14"/>
        <v>0</v>
      </c>
      <c r="AL67" s="14">
        <f t="shared" si="15"/>
        <v>1.7452406437283512E-2</v>
      </c>
      <c r="AM67" s="24">
        <f t="shared" si="33"/>
        <v>0</v>
      </c>
      <c r="AN67" s="14">
        <f t="shared" si="16"/>
        <v>1.7449749160682683E-2</v>
      </c>
      <c r="AO67" s="14">
        <f t="shared" si="17"/>
        <v>1.7452406437283512E-2</v>
      </c>
      <c r="AP67" s="78">
        <f t="shared" si="34"/>
        <v>89.000152273922495</v>
      </c>
      <c r="AQ67" s="11"/>
      <c r="AR67" s="11"/>
      <c r="AS67" s="11"/>
      <c r="AT67" s="33">
        <f t="shared" si="18"/>
        <v>1</v>
      </c>
      <c r="AU67" s="33">
        <f t="shared" si="19"/>
        <v>0</v>
      </c>
      <c r="AV67" s="33">
        <f t="shared" si="20"/>
        <v>0</v>
      </c>
      <c r="AW67" s="34">
        <f t="shared" si="21"/>
        <v>-1.7449748351250485E-2</v>
      </c>
      <c r="AX67" s="34">
        <f t="shared" si="22"/>
        <v>-3.0458649045213493E-4</v>
      </c>
      <c r="AY67" s="34">
        <f t="shared" si="23"/>
        <v>0.99984769515639127</v>
      </c>
      <c r="AZ67" s="34">
        <f t="shared" si="40"/>
        <v>-1.7449748351250485E-2</v>
      </c>
      <c r="BA67" s="34">
        <f t="shared" si="36"/>
        <v>1</v>
      </c>
      <c r="BB67" s="34">
        <f t="shared" si="37"/>
        <v>1</v>
      </c>
      <c r="BC67" s="34">
        <f t="shared" si="38"/>
        <v>-1.7449748351250485E-2</v>
      </c>
      <c r="BD67" s="31">
        <f t="shared" si="39"/>
        <v>-0.99984767969313781</v>
      </c>
      <c r="BE67" s="11"/>
      <c r="BF67" s="11"/>
      <c r="BG67" s="11"/>
      <c r="BH67" s="11"/>
      <c r="BI67" s="11"/>
      <c r="BJ67" s="11"/>
      <c r="BK67" s="11"/>
    </row>
    <row r="68" spans="2:63" ht="18.75" thickBot="1">
      <c r="B68" s="141">
        <v>62</v>
      </c>
      <c r="C68" s="50">
        <v>1</v>
      </c>
      <c r="D68" s="50">
        <v>1</v>
      </c>
      <c r="E68" s="133" t="s">
        <v>7</v>
      </c>
      <c r="F68" s="143"/>
      <c r="G68" s="51">
        <v>0</v>
      </c>
      <c r="H68" s="51">
        <v>0</v>
      </c>
      <c r="I68" s="47">
        <f t="shared" si="24"/>
        <v>0.99984767969313781</v>
      </c>
      <c r="J68" s="49">
        <f t="shared" si="25"/>
        <v>0</v>
      </c>
      <c r="K68" s="118" t="str">
        <f t="shared" si="26"/>
        <v>I</v>
      </c>
      <c r="L68" s="123"/>
      <c r="M68" s="10">
        <v>0</v>
      </c>
      <c r="N68" s="136" t="s">
        <v>34</v>
      </c>
      <c r="O68" s="7">
        <f t="shared" si="0"/>
        <v>0</v>
      </c>
      <c r="P68" s="8">
        <f t="shared" si="1"/>
        <v>91</v>
      </c>
      <c r="Q68" s="40">
        <f t="shared" si="2"/>
        <v>91</v>
      </c>
      <c r="R68" s="41">
        <f t="shared" si="27"/>
        <v>0</v>
      </c>
      <c r="S68" s="127" t="str">
        <f t="shared" si="28"/>
        <v>N</v>
      </c>
      <c r="T68" s="131"/>
      <c r="U68" s="114">
        <v>0</v>
      </c>
      <c r="V68" s="74">
        <f t="shared" si="3"/>
        <v>0.99984772607724903</v>
      </c>
      <c r="W68" s="79">
        <f t="shared" si="29"/>
        <v>89.000152273922495</v>
      </c>
      <c r="X68" s="71" t="str">
        <f t="shared" si="30"/>
        <v>I</v>
      </c>
      <c r="Y68" s="9" t="str">
        <f t="shared" si="4"/>
        <v>I</v>
      </c>
      <c r="Z68" s="9" t="b">
        <f t="shared" si="5"/>
        <v>0</v>
      </c>
      <c r="AA68" s="9" t="b">
        <f t="shared" si="6"/>
        <v>0</v>
      </c>
      <c r="AB68" s="14" t="str">
        <f t="shared" si="31"/>
        <v>NÃO</v>
      </c>
      <c r="AC68" s="25" t="str">
        <f t="shared" si="7"/>
        <v>N</v>
      </c>
      <c r="AD68" s="14" t="b">
        <f t="shared" si="8"/>
        <v>0</v>
      </c>
      <c r="AE68" s="14" t="b">
        <f t="shared" si="9"/>
        <v>0</v>
      </c>
      <c r="AF68" s="26" t="str">
        <f t="shared" si="32"/>
        <v>NÃO</v>
      </c>
      <c r="AG68" s="25" t="str">
        <f t="shared" si="10"/>
        <v>I</v>
      </c>
      <c r="AH68" s="14" t="str">
        <f t="shared" si="11"/>
        <v>I</v>
      </c>
      <c r="AI68" s="14" t="b">
        <f t="shared" si="12"/>
        <v>0</v>
      </c>
      <c r="AJ68" s="26" t="str">
        <f t="shared" si="13"/>
        <v>NÃO</v>
      </c>
      <c r="AK68" s="14">
        <f t="shared" si="14"/>
        <v>0</v>
      </c>
      <c r="AL68" s="14">
        <f t="shared" si="15"/>
        <v>1.7452406437283512E-2</v>
      </c>
      <c r="AM68" s="24">
        <f t="shared" si="33"/>
        <v>0</v>
      </c>
      <c r="AN68" s="14">
        <f t="shared" si="16"/>
        <v>1.7449749160682683E-2</v>
      </c>
      <c r="AO68" s="14">
        <f t="shared" si="17"/>
        <v>1.7452406437283512E-2</v>
      </c>
      <c r="AP68" s="78">
        <f t="shared" si="34"/>
        <v>89.000152273922495</v>
      </c>
      <c r="AQ68" s="11"/>
      <c r="AR68" s="11"/>
      <c r="AS68" s="11"/>
      <c r="AT68" s="33">
        <f t="shared" si="18"/>
        <v>1</v>
      </c>
      <c r="AU68" s="33">
        <f t="shared" si="19"/>
        <v>0</v>
      </c>
      <c r="AV68" s="33">
        <f t="shared" si="20"/>
        <v>0</v>
      </c>
      <c r="AW68" s="34">
        <f t="shared" si="21"/>
        <v>-1.7449748351250485E-2</v>
      </c>
      <c r="AX68" s="34">
        <f t="shared" si="22"/>
        <v>-3.0458649045213493E-4</v>
      </c>
      <c r="AY68" s="34">
        <f t="shared" si="23"/>
        <v>0.99984769515639127</v>
      </c>
      <c r="AZ68" s="34">
        <f t="shared" si="40"/>
        <v>-1.7449748351250485E-2</v>
      </c>
      <c r="BA68" s="34">
        <f t="shared" si="36"/>
        <v>1</v>
      </c>
      <c r="BB68" s="34">
        <f t="shared" si="37"/>
        <v>1</v>
      </c>
      <c r="BC68" s="34">
        <f t="shared" si="38"/>
        <v>-1.7449748351250485E-2</v>
      </c>
      <c r="BD68" s="31">
        <f t="shared" si="39"/>
        <v>-0.99984767969313781</v>
      </c>
      <c r="BE68" s="11"/>
      <c r="BF68" s="11"/>
      <c r="BG68" s="11"/>
      <c r="BH68" s="11"/>
      <c r="BI68" s="11"/>
      <c r="BJ68" s="11"/>
      <c r="BK68" s="11"/>
    </row>
    <row r="69" spans="2:63" ht="18.75" thickBot="1">
      <c r="B69" s="141">
        <v>63</v>
      </c>
      <c r="C69" s="50">
        <v>1</v>
      </c>
      <c r="D69" s="50">
        <v>1</v>
      </c>
      <c r="E69" s="133" t="s">
        <v>7</v>
      </c>
      <c r="F69" s="143"/>
      <c r="G69" s="51">
        <v>0</v>
      </c>
      <c r="H69" s="51">
        <v>0</v>
      </c>
      <c r="I69" s="47">
        <f t="shared" si="24"/>
        <v>0.99984767969313781</v>
      </c>
      <c r="J69" s="49">
        <f t="shared" si="25"/>
        <v>0</v>
      </c>
      <c r="K69" s="118" t="str">
        <f t="shared" si="26"/>
        <v>I</v>
      </c>
      <c r="L69" s="123"/>
      <c r="M69" s="10">
        <v>0</v>
      </c>
      <c r="N69" s="136" t="s">
        <v>34</v>
      </c>
      <c r="O69" s="7">
        <f t="shared" si="0"/>
        <v>0</v>
      </c>
      <c r="P69" s="8">
        <f t="shared" si="1"/>
        <v>91</v>
      </c>
      <c r="Q69" s="40">
        <f t="shared" si="2"/>
        <v>91</v>
      </c>
      <c r="R69" s="41">
        <f t="shared" si="27"/>
        <v>0</v>
      </c>
      <c r="S69" s="127" t="str">
        <f t="shared" si="28"/>
        <v>N</v>
      </c>
      <c r="T69" s="131"/>
      <c r="U69" s="114">
        <v>0</v>
      </c>
      <c r="V69" s="74">
        <f t="shared" si="3"/>
        <v>0.99984772607724903</v>
      </c>
      <c r="W69" s="79">
        <f t="shared" si="29"/>
        <v>89.000152273922495</v>
      </c>
      <c r="X69" s="71" t="str">
        <f t="shared" si="30"/>
        <v>I</v>
      </c>
      <c r="Y69" s="9" t="str">
        <f t="shared" si="4"/>
        <v>I</v>
      </c>
      <c r="Z69" s="9" t="b">
        <f t="shared" si="5"/>
        <v>0</v>
      </c>
      <c r="AA69" s="9" t="b">
        <f t="shared" si="6"/>
        <v>0</v>
      </c>
      <c r="AB69" s="14" t="str">
        <f t="shared" si="31"/>
        <v>NÃO</v>
      </c>
      <c r="AC69" s="25" t="str">
        <f t="shared" si="7"/>
        <v>N</v>
      </c>
      <c r="AD69" s="14" t="b">
        <f t="shared" si="8"/>
        <v>0</v>
      </c>
      <c r="AE69" s="14" t="b">
        <f t="shared" si="9"/>
        <v>0</v>
      </c>
      <c r="AF69" s="26" t="str">
        <f t="shared" si="32"/>
        <v>NÃO</v>
      </c>
      <c r="AG69" s="25" t="str">
        <f t="shared" si="10"/>
        <v>I</v>
      </c>
      <c r="AH69" s="14" t="str">
        <f t="shared" si="11"/>
        <v>I</v>
      </c>
      <c r="AI69" s="14" t="b">
        <f t="shared" si="12"/>
        <v>0</v>
      </c>
      <c r="AJ69" s="26" t="str">
        <f t="shared" si="13"/>
        <v>NÃO</v>
      </c>
      <c r="AK69" s="14">
        <f t="shared" si="14"/>
        <v>0</v>
      </c>
      <c r="AL69" s="14">
        <f t="shared" si="15"/>
        <v>1.7452406437283512E-2</v>
      </c>
      <c r="AM69" s="24">
        <f t="shared" si="33"/>
        <v>0</v>
      </c>
      <c r="AN69" s="14">
        <f t="shared" si="16"/>
        <v>1.7449749160682683E-2</v>
      </c>
      <c r="AO69" s="14">
        <f t="shared" si="17"/>
        <v>1.7452406437283512E-2</v>
      </c>
      <c r="AP69" s="78">
        <f t="shared" si="34"/>
        <v>89.000152273922495</v>
      </c>
      <c r="AQ69" s="11"/>
      <c r="AR69" s="11"/>
      <c r="AS69" s="11"/>
      <c r="AT69" s="33">
        <f t="shared" si="18"/>
        <v>1</v>
      </c>
      <c r="AU69" s="33">
        <f t="shared" si="19"/>
        <v>0</v>
      </c>
      <c r="AV69" s="33">
        <f t="shared" si="20"/>
        <v>0</v>
      </c>
      <c r="AW69" s="34">
        <f t="shared" si="21"/>
        <v>-1.7449748351250485E-2</v>
      </c>
      <c r="AX69" s="34">
        <f t="shared" si="22"/>
        <v>-3.0458649045213493E-4</v>
      </c>
      <c r="AY69" s="34">
        <f t="shared" si="23"/>
        <v>0.99984769515639127</v>
      </c>
      <c r="AZ69" s="34">
        <f t="shared" si="40"/>
        <v>-1.7449748351250485E-2</v>
      </c>
      <c r="BA69" s="34">
        <f t="shared" si="36"/>
        <v>1</v>
      </c>
      <c r="BB69" s="34">
        <f t="shared" si="37"/>
        <v>1</v>
      </c>
      <c r="BC69" s="34">
        <f t="shared" si="38"/>
        <v>-1.7449748351250485E-2</v>
      </c>
      <c r="BD69" s="31">
        <f t="shared" si="39"/>
        <v>-0.99984767969313781</v>
      </c>
      <c r="BE69" s="11"/>
      <c r="BF69" s="11"/>
      <c r="BG69" s="11"/>
      <c r="BH69" s="11"/>
      <c r="BI69" s="11"/>
      <c r="BJ69" s="11"/>
      <c r="BK69" s="11"/>
    </row>
    <row r="70" spans="2:63" ht="18.75" thickBot="1">
      <c r="B70" s="141">
        <v>64</v>
      </c>
      <c r="C70" s="50">
        <v>1</v>
      </c>
      <c r="D70" s="50">
        <v>1</v>
      </c>
      <c r="E70" s="133" t="s">
        <v>7</v>
      </c>
      <c r="F70" s="143"/>
      <c r="G70" s="51">
        <v>0</v>
      </c>
      <c r="H70" s="51">
        <v>0</v>
      </c>
      <c r="I70" s="47">
        <f t="shared" si="24"/>
        <v>0.99984767969313781</v>
      </c>
      <c r="J70" s="49">
        <f t="shared" si="25"/>
        <v>0</v>
      </c>
      <c r="K70" s="118" t="str">
        <f t="shared" si="26"/>
        <v>I</v>
      </c>
      <c r="L70" s="123"/>
      <c r="M70" s="10">
        <v>0</v>
      </c>
      <c r="N70" s="136" t="s">
        <v>34</v>
      </c>
      <c r="O70" s="7">
        <f t="shared" si="0"/>
        <v>0</v>
      </c>
      <c r="P70" s="8">
        <f t="shared" si="1"/>
        <v>91</v>
      </c>
      <c r="Q70" s="40">
        <f t="shared" si="2"/>
        <v>91</v>
      </c>
      <c r="R70" s="41">
        <f t="shared" si="27"/>
        <v>0</v>
      </c>
      <c r="S70" s="127" t="str">
        <f t="shared" si="28"/>
        <v>N</v>
      </c>
      <c r="T70" s="131"/>
      <c r="U70" s="114">
        <v>0</v>
      </c>
      <c r="V70" s="74">
        <f t="shared" si="3"/>
        <v>0.99984772607724903</v>
      </c>
      <c r="W70" s="79">
        <f t="shared" si="29"/>
        <v>89.000152273922495</v>
      </c>
      <c r="X70" s="71" t="str">
        <f t="shared" si="30"/>
        <v>I</v>
      </c>
      <c r="Y70" s="9" t="str">
        <f t="shared" si="4"/>
        <v>I</v>
      </c>
      <c r="Z70" s="9" t="b">
        <f t="shared" si="5"/>
        <v>0</v>
      </c>
      <c r="AA70" s="9" t="b">
        <f t="shared" si="6"/>
        <v>0</v>
      </c>
      <c r="AB70" s="14" t="str">
        <f t="shared" si="31"/>
        <v>NÃO</v>
      </c>
      <c r="AC70" s="25" t="str">
        <f t="shared" si="7"/>
        <v>N</v>
      </c>
      <c r="AD70" s="14" t="b">
        <f t="shared" si="8"/>
        <v>0</v>
      </c>
      <c r="AE70" s="14" t="b">
        <f t="shared" si="9"/>
        <v>0</v>
      </c>
      <c r="AF70" s="26" t="str">
        <f t="shared" si="32"/>
        <v>NÃO</v>
      </c>
      <c r="AG70" s="25" t="str">
        <f t="shared" si="10"/>
        <v>I</v>
      </c>
      <c r="AH70" s="14" t="str">
        <f t="shared" si="11"/>
        <v>I</v>
      </c>
      <c r="AI70" s="14" t="b">
        <f t="shared" si="12"/>
        <v>0</v>
      </c>
      <c r="AJ70" s="26" t="str">
        <f t="shared" si="13"/>
        <v>NÃO</v>
      </c>
      <c r="AK70" s="14">
        <f t="shared" si="14"/>
        <v>0</v>
      </c>
      <c r="AL70" s="14">
        <f t="shared" si="15"/>
        <v>1.7452406437283512E-2</v>
      </c>
      <c r="AM70" s="24">
        <f t="shared" si="33"/>
        <v>0</v>
      </c>
      <c r="AN70" s="14">
        <f t="shared" si="16"/>
        <v>1.7449749160682683E-2</v>
      </c>
      <c r="AO70" s="14">
        <f t="shared" si="17"/>
        <v>1.7452406437283512E-2</v>
      </c>
      <c r="AP70" s="78">
        <f t="shared" si="34"/>
        <v>89.000152273922495</v>
      </c>
      <c r="AQ70" s="11"/>
      <c r="AR70" s="11"/>
      <c r="AS70" s="11"/>
      <c r="AT70" s="33">
        <f t="shared" si="18"/>
        <v>1</v>
      </c>
      <c r="AU70" s="33">
        <f t="shared" si="19"/>
        <v>0</v>
      </c>
      <c r="AV70" s="33">
        <f t="shared" si="20"/>
        <v>0</v>
      </c>
      <c r="AW70" s="34">
        <f t="shared" si="21"/>
        <v>-1.7449748351250485E-2</v>
      </c>
      <c r="AX70" s="34">
        <f t="shared" si="22"/>
        <v>-3.0458649045213493E-4</v>
      </c>
      <c r="AY70" s="34">
        <f t="shared" si="23"/>
        <v>0.99984769515639127</v>
      </c>
      <c r="AZ70" s="34">
        <f t="shared" si="40"/>
        <v>-1.7449748351250485E-2</v>
      </c>
      <c r="BA70" s="34">
        <f t="shared" si="36"/>
        <v>1</v>
      </c>
      <c r="BB70" s="34">
        <f t="shared" si="37"/>
        <v>1</v>
      </c>
      <c r="BC70" s="34">
        <f t="shared" si="38"/>
        <v>-1.7449748351250485E-2</v>
      </c>
      <c r="BD70" s="31">
        <f t="shared" si="39"/>
        <v>-0.99984767969313781</v>
      </c>
      <c r="BE70" s="11"/>
      <c r="BF70" s="11"/>
      <c r="BG70" s="11"/>
      <c r="BH70" s="11"/>
      <c r="BI70" s="11"/>
      <c r="BJ70" s="11"/>
      <c r="BK70" s="11"/>
    </row>
    <row r="71" spans="2:63" ht="18.75" thickBot="1">
      <c r="B71" s="141">
        <v>65</v>
      </c>
      <c r="C71" s="50">
        <v>1</v>
      </c>
      <c r="D71" s="50">
        <v>1</v>
      </c>
      <c r="E71" s="133" t="s">
        <v>7</v>
      </c>
      <c r="F71" s="143"/>
      <c r="G71" s="51">
        <v>0</v>
      </c>
      <c r="H71" s="51">
        <v>0</v>
      </c>
      <c r="I71" s="47">
        <f t="shared" si="24"/>
        <v>0.99984767969313781</v>
      </c>
      <c r="J71" s="49">
        <f t="shared" si="25"/>
        <v>0</v>
      </c>
      <c r="K71" s="118" t="str">
        <f t="shared" si="26"/>
        <v>I</v>
      </c>
      <c r="L71" s="123"/>
      <c r="M71" s="10">
        <v>0</v>
      </c>
      <c r="N71" s="136" t="s">
        <v>34</v>
      </c>
      <c r="O71" s="7">
        <f t="shared" ref="O71:O106" si="41">ATAN(TAN(Rk*PI()/180)*COS(D*PI()/180))*180/PI()</f>
        <v>0</v>
      </c>
      <c r="P71" s="8">
        <f t="shared" ref="P71:P106" si="42">IF(AND(Cm="R",DD&gt;=270),(DD+90-AzC),IF(AND(Cm="R",DD&lt;=90),(DD+90-AzC),IF(AND(Cm="L",DD&gt;90,DD&lt;270),(DD+90-AzC),(DD-90+AzC))))</f>
        <v>91</v>
      </c>
      <c r="Q71" s="40">
        <f t="shared" ref="Q71:Q106" si="43">IF(AND(D=0),"Dip=0???",IF(AND(D=90,Rk=90),(D),IF(AND(Az&gt;360),(Az-360),IF(AND(Az&lt;0),(Az+360),Az))))</f>
        <v>91</v>
      </c>
      <c r="R71" s="41">
        <f t="shared" si="27"/>
        <v>0</v>
      </c>
      <c r="S71" s="127" t="str">
        <f t="shared" si="28"/>
        <v>N</v>
      </c>
      <c r="T71" s="131"/>
      <c r="U71" s="114">
        <v>0</v>
      </c>
      <c r="V71" s="74">
        <f t="shared" ref="V71:V106" si="44">DEGREES(ATAN(TAN(D*PI()/180)*SIN((90-(DD-Te))*PI()/180)))</f>
        <v>0.99984772607724903</v>
      </c>
      <c r="W71" s="79">
        <f t="shared" si="29"/>
        <v>89.000152273922495</v>
      </c>
      <c r="X71" s="71" t="str">
        <f t="shared" si="30"/>
        <v>I</v>
      </c>
      <c r="Y71" s="9" t="str">
        <f t="shared" ref="Y71:Y106" si="45">IF(AND(D&lt;=35,RJ="I"),("I"),IF(AND(D&lt;=35,RJ="N"),("N"),IF(AND(DD&gt;=90,DD&lt;=270,T&gt;DD,D&lt;=35,RJ="S"),("I"),IF(AND(DD&gt;=90,DD&lt;=270,T&gt;DD,D&lt;=35,RJ="D"),("N"),IF(AND(DD&gt;=90,DD&lt;=270,T&lt;DD,D&lt;=35,RJ="S"),("N"),IF(AND(DD&gt;=90,DD&lt;=270,T&lt;DD,D&lt;=35,RJ="D"),("I"),IF(AND(DD&lt;90,T&lt;180,T&gt;DD,D&lt;=35,RJ="D"),("N"),IF(AND(DD&lt;90,T&lt;180,T&gt;DD,D&lt;=35,RJ="S"),("I"),IF(AND(DD&lt;90,T&lt;DD,D&lt;=35,RJ="S"),("N"),IF(AND(DD&lt;90,T&lt;DD,D&lt;=35,RJ="D"),("I"),IF(AND(DD&lt;90,T&gt;270,D&lt;=35,RJ="S"),("N"),IF(AND(DD&lt;90,T&gt;270,D&lt;=35,RJ="D"),("I"),IF(AND(DD&gt;270,T&lt;90,D&lt;=35,RJ="D"),("N"),IF(AND(DD&gt;270,T&lt;90,D&lt;=35,RJ="S"),("I"),IF(AND(DD&gt;270,T&gt;DD,D&lt;=35,RJ="D"),("N"),IF(AND(DD&gt;270,T&gt;DD,D&lt;=35,RJ="S"),("I"),IF(AND(DD&gt;270,T&lt;DD,T&gt;180,D&lt;=35,RJ="D"),("I"),IF(AND(DD&gt;270,T&lt;DD,T&gt;180,D&lt;=35,RJ="S"),("N")))))))))))))))))))</f>
        <v>I</v>
      </c>
      <c r="Z71" s="9" t="b">
        <f t="shared" ref="Z71:Z106" si="46">IF(AND(Pg&gt;=D*0.3,RJ="I"),("I"),IF(AND(Pg&gt;=D*0.3,RJ="N"),("N"),IF(AND(DD&gt;=90,DD&lt;=270,T&gt;DD,Pg&gt;=D*0.3,RJ="S"),("I"),IF(AND(DD&gt;=90,DD&lt;=270,T&gt;DD,Pg&gt;=D*0.3,RJ="D"),("N"),IF(AND(DD&gt;=90,DD&lt;=270,T&lt;DD,Pg&gt;=D*0.3,RJ="S"),("N"),IF(AND(DD&gt;=90,DD&lt;=270,T&lt;DD,Pg&gt;=D*0.3,RJ="D"),("I"),IF(AND(DD&lt;90,T&lt;180,T&gt;DD,Pg&gt;=D*0.3,RJ="D"),("N"),IF(AND(DD&lt;90,T&lt;180,T&gt;DD,Pg&gt;=D*0.3,RJ="S"),("I"),IF(AND(DD&lt;90,T&lt;DD,Pg&gt;=D*0.3,RJ="D"),("I"),IF(AND(DD&lt;90,T&lt;DD,Pg&gt;=D*0.3,RJ="S"),("N"),IF(AND(DD&lt;90,T&gt;270,Pg&gt;=D*0.3,RJ="D"),("I"),IF(AND(DD&lt;90,T&gt;270,Pg&gt;=D*0.3,RJ="S"),("N"),IF(AND(DD&gt;270,T&lt;90,Pg&gt;=D*0.3,RJ="D"),("N"),IF(AND(DD&gt;270,T&lt;90,Pg&gt;=D*0.3,RJ="S"),("I"),IF(AND(DD&gt;270,T&gt;DD,Pg&gt;=D*0.3,RJ="D"),("N"),IF(AND(DD&gt;270,T&gt;DD,Pg&gt;=D*0.3,RJ="S"),("I"),IF(AND(DD&gt;270,T&lt;DD,T&gt;180,Pg&gt;=D*0.3,RJ="D"),("I"),IF(AND(DD&gt;270,T&lt;DD,T&gt;180,Pg&gt;=D*0.3,RJ="S"),("N")))))))))))))))))))</f>
        <v>0</v>
      </c>
      <c r="AA71" s="9" t="b">
        <f t="shared" ref="AA71:AA106" si="47">IF(AND(D&gt;35,Pg&lt;D*0.3,RJ="S"),("S"),IF(AND(D&gt;35,Pg&lt;D*0.3,RJ="D"),("D"),IF(AND(DD&gt;=90,DD&lt;=270,T&gt;DD,D&gt;35,Pg&lt;D*0.3,RJ="I"),("S"),IF(AND(DD&gt;=90,DD&lt;=270,T&gt;DD,D&gt;35,Pg&lt;D*0.3,RJ="N"),("D"),IF(AND(DD&gt;=90,DD&lt;=270,T&lt;DD,D&gt;35,Pg&lt;D*0.3,RJ="I"),("D"),IF(AND(DD&gt;=90,DD&lt;=270,T&lt;DD,D&gt;35,Pg&lt;D*0.3,RJ="N"),("S"),IF(AND(DD&lt;90,T&gt;DD,T&lt;180,D&gt;35,Pg&lt;D*0.3,RJ="I"),("S"),IF(AND(DD&lt;90,T&gt;DD,T&lt;180,D&gt;35,Pg&lt;D*0.3,RJ="N"),("D"),IF(AND(DD&lt;90,T&lt;DD,D&gt;35,Pg&lt;D*0.3,RJ="I"),("D"),IF(AND(DD&lt;90,T&lt;DD,D&gt;35,Pg&lt;D*0.3,RJ="N"),("S"),IF(AND(DD&lt;90,T&gt;270,D&gt;35,Pg&lt;D*0.3,RJ="I"),("D"),IF(AND(DD&lt;90,T&gt;270,D&gt;35,Pg&lt;D*0.3,RJ="N"),("S"),IF(AND(DD&gt;270,T&lt;90,D&gt;35,Pg&lt;D*0.3,RJ="N"),("D"),IF(AND(DD&gt;270,T&lt;90,D&gt;35,Pg&lt;D*0.3,RJ="I"),("S"),IF(AND(DD&gt;270,T&lt;DD,T&gt;180,D&gt;35,Pg&lt;D*0.3,RJ="I"),("D"),IF(AND(DD&gt;270,T&lt;DD,T&gt;180,D&gt;35,Pg&lt;D*0.3,RJ="N"),("S"),IF(AND(DD&gt;270,T&gt;DD,D&gt;35,Pg&lt;D*0.3,RJ="I"),("S"),IF(AND(DD&gt;270,T&gt;DD,D&gt;35,Pg&lt;D*0.3,RJ="N"),("D")))))))))))))))))
))</f>
        <v>0</v>
      </c>
      <c r="AB71" s="14" t="str">
        <f t="shared" si="31"/>
        <v>NÃO</v>
      </c>
      <c r="AC71" s="25" t="str">
        <f t="shared" ref="AC71:AC106" si="48">IF(AND(D&lt;=35,RJ="I"),("I"),IF(AND(D&lt;=35,RJ="N"),("N"),IF(AND(DD&gt;=90,DD&lt;=270,Trk&gt;DD,D&lt;=35,RJ="S"),("I"),IF(AND(DD&gt;=90,DD&lt;=270,Trk&gt;DD,D&lt;=35,RJ="D"),("N"),IF(AND(DD&gt;=90,DD&lt;=270,Trk&lt;DD,D&lt;=35,RJ="S"),("N"),IF(AND(DD&gt;=90,DD&lt;=270,Trk&lt;DD,D&lt;=35,RJ="D"),("I"),IF(AND(DD&lt;90,Trk&lt;180,Trk&gt;DD,D&lt;=35,RJ="D"),("N"),IF(AND(DD&lt;90,Trk&lt;180,Trk&gt;DD,D&lt;=35,RJ="S"),("I"),IF(AND(DD&lt;90,Trk&lt;DD,D&lt;=35,RJ="S"),("N"),IF(AND(DD&lt;90,Trk&lt;DD,D&lt;=35,RJ="D"),("I"),IF(AND(DD&lt;90,Trk&gt;270,D&lt;=35,RJ="S"),("N"),IF(AND(DD&lt;90,Trk&gt;270,D&lt;=35,RJ="D"),("I"),IF(AND(DD&gt;270,Trk&lt;90,D&lt;=35,RJ="D"),("N"),IF(AND(DD&gt;270,Trk&lt;90,D&lt;=35,RJ="S"),("I"),IF(AND(DD&gt;270,Trk&gt;DD,D&lt;=35,RJ="D"),("N"),IF(AND(DD&gt;270,Trk&gt;DD,D&lt;=35,RJ="S"),("I"),IF(AND(DD&gt;270,Trk&lt;DD,Trk&gt;180,D&lt;=35,RJ="D"),("I"),IF(AND(DD&gt;270,Trk&lt;DD,Trk&gt;180,D&lt;=35,RJ="S"),("N")))))))))))))))))))</f>
        <v>N</v>
      </c>
      <c r="AD71" s="14" t="b">
        <f t="shared" ref="AD71:AD106" si="49">IF(AND(Prk&gt;=D*0.3,RJ="I"),("I"),IF(AND(Prk&gt;=D*0.3,RJ="N"),("N"),IF(AND(DD&gt;=90,DD&lt;=270,Trk&gt;DD,Prk&gt;=D*0.3,RJ="S"),("I"),IF(AND(DD&gt;=90,DD&lt;=270,Trk&gt;DD,Prk&gt;=D*0.3,RJ="D"),("N"),IF(AND(DD&gt;=90,DD&lt;=270,Trk&lt;DD,Prk&gt;=D*0.3,RJ="S"),("N"),IF(AND(DD&gt;=90,DD&lt;=270,Trk&lt;DD,Prk&gt;=D*0.3,RJ="D"),("I"),IF(AND(DD&lt;90,Trk&lt;180,Trk&gt;DD,Prk&gt;=D*0.3,RJ="D"),("N"),IF(AND(DD&lt;90,Trk&lt;180,Trk&gt;DD,Prk&gt;=D*0.3,RJ="S"),("I"),IF(AND(DD&lt;90,Trk&lt;DD,Prk&gt;=D*0.3,RJ="D"),("I"),IF(AND(DD&lt;90,Trk&lt;DD,Prk&gt;=D*0.3,RJ="S"),("N"),IF(AND(DD&lt;90,Trk&gt;270,Prk&gt;=D*0.3,RJ="D"),("I"),IF(AND(DD&lt;90,Trk&gt;270,Prk&gt;=D*0.3,RJ="S"),("N"),IF(AND(DD&gt;270,Trk&lt;90,Prk&gt;=D*0.3,RJ="D"),("N"),IF(AND(DD&gt;270,Trk&lt;90,Prk&gt;=D*0.3,RJ="S"),("I"),IF(AND(DD&gt;270,Trk&gt;DD,Prk&gt;=D*0.3,RJ="D"),("N"),IF(AND(DD&gt;270,Trk&gt;DD,Prk&gt;=D*0.3,RJ="S"),("I"),IF(AND(DD&gt;270,Trk&lt;DD,Trk&gt;180,Prk&gt;=D*0.3,RJ="D"),("I"),IF(AND(DD&gt;270,Trk&lt;DD,Trk&gt;180,Prk&gt;=D*0.3,RJ="S"),("N")))))))))))))))))))</f>
        <v>0</v>
      </c>
      <c r="AE71" s="14" t="b">
        <f t="shared" ref="AE71:AE106" si="50">IF(AND(D&gt;35,Prk&lt;D*0.3,RJ="S"),("S"),IF(AND(D&gt;35,Prk&lt;D*0.3,RJ="D"),("D"),IF(AND(DD&gt;=90,DD&lt;=270,Trk&gt;DD,D&gt;35,Prk&lt;D*0.3,RJ="I"),("S"),IF(AND(DD&gt;=90,DD&lt;=270,Trk&gt;DD,D&gt;35,Prk&lt;D*0.3,RJ="N"),("D"),IF(AND(DD&gt;=90,DD&lt;=270,Trk&lt;DD,D&gt;35,Prk&lt;D*0.3,RJ="I"),("D"),IF(AND(DD&gt;=90,DD&lt;=270,Trk&lt;DD,D&gt;35,Prk&lt;D*0.3,RJ="N"),("S"),IF(AND(DD&lt;90,Trk&gt;DD,Trk&lt;180,D&gt;35,Prk&lt;D*0.3,RJ="I"),("S"),IF(AND(DD&lt;90,Trk&gt;DD,Trk&lt;180,D&gt;35,Prk&lt;D*0.3,RJ="N"),("D"),IF(AND(DD&lt;90,Trk&lt;DD,D&gt;35,Prk&lt;D*0.3,RJ="I"),("D"),IF(AND(DD&lt;90,Trk&lt;DD,D&gt;35,Prk&lt;D*0.3,RJ="N"),("S"),IF(AND(DD&lt;90,Trk&gt;270,D&gt;35,Prk&lt;D*0.3,RJ="I"),("D"),IF(AND(DD&lt;90,Trk&gt;270,D&gt;35,Prk&lt;D*0.3,RJ="N"),("S"),IF(AND(DD&gt;270,Trk&lt;90,D&gt;35,Prk&lt;D*0.3,RJ="N"),("D"),IF(AND(DD&gt;270,Trk&lt;90,D&gt;35,Prk&lt;D*0.3,RJ="I"),("S"),IF(AND(DD&gt;270,Trk&lt;DD,Trk&gt;180,D&gt;35,Prk&lt;D*0.3,RJ="I"),("D"),IF(AND(DD&gt;270,Trk&lt;DD,Trk&gt;180,D&gt;35,Prk&lt;D*0.3,RJ="N"),("S"),IF(AND(DD&gt;270,Trk&gt;DD,D&gt;35,Prk&lt;D*0.3,RJ="I"),("S"),IF(AND(DD&gt;270,Trk&gt;DD,D&gt;35,Prk&lt;D*0.3,RJ="N"),("D")))))))))))))))))))</f>
        <v>0</v>
      </c>
      <c r="AF71" s="26" t="str">
        <f t="shared" si="32"/>
        <v>NÃO</v>
      </c>
      <c r="AG71" s="25" t="str">
        <f t="shared" ref="AG71:AG106" si="51">IF(AND(D&lt;=35,RJ="I"),("I"),IF(AND(D&lt;=35,RJ="N"),("N"),IF(AND(DD&gt;=90,DD&lt;=270,Te&gt;DD,D&lt;=35,RJ="S"),("I"),IF(AND(DD&gt;=90,DD&lt;=270,Te&gt;DD,D&lt;=35,RJ="D"),("N"),IF(AND(DD&gt;=90,DD&lt;=270,Te&lt;DD,D&lt;=35,RJ="S"),("N"),IF(AND(DD&gt;=90,DD&lt;=270,Te&lt;DD,D&lt;=35,RJ="D"),("I"),IF(AND(DD&lt;90,Te&lt;180,Te&gt;DD,D&lt;=35,RJ="D"),("N"),IF(AND(DD&lt;90,Te&lt;180,Te&gt;DD,D&lt;=35,RJ="S"),("I"),IF(AND(DD&lt;90,Te&lt;DD,D&lt;=35,RJ="S"),("N"),IF(AND(DD&lt;90,Te&lt;DD,D&lt;=35,RJ="D"),("I"),IF(AND(DD&lt;90,Te&gt;270,D&lt;=35,RJ="S"),("N"),IF(AND(DD&lt;90,Te&gt;270,D&lt;=35,RJ="D"),("I"),IF(AND(DD&gt;270,Te&lt;90,D&lt;=35,RJ="D"),("N"),IF(AND(DD&gt;270,Te&lt;90,D&lt;=35,RJ="S"),("I"),IF(AND(DD&gt;270,Te&gt;DD,D&lt;=35,RJ="D"),("N"),IF(AND(DD&gt;270,Te&gt;DD,D&lt;=35,RJ="S"),("I"),IF(AND(DD&gt;270,Te&lt;DD,Te&gt;180,D&lt;=35,RJ="D"),("I"),IF(AND(DD&gt;270,Te&lt;DD,Te&gt;180,D&lt;=35,RJ="S"),("N")))))))))))))))))))</f>
        <v>I</v>
      </c>
      <c r="AH71" s="14" t="str">
        <f t="shared" ref="AH71:AH106" si="52">IF(AND(Pt&gt;=D*0.3,RJ="I"),("I"),IF(AND(Pt&gt;=D*0.3,RJ="N"),("N"),IF(AND(DD&gt;=90,DD&lt;=270,Te&gt;DD,Pt&gt;=D*0.3,RJ="S"),("I"),IF(AND(DD&gt;=90,DD&lt;=270,Te&gt;DD,Pt&gt;=D*0.3,RJ="D"),("N"),IF(AND(DD&gt;=90,DD&lt;=270,Te&lt;DD,Pt&gt;=D*0.3,RJ="S"),("N"),IF(AND(DD&gt;=90,DD&lt;=270,Te&lt;DD,Pt&gt;=D*0.3,RJ="D"),("I"),IF(AND(DD&lt;90,Te&lt;180,Te&gt;DD,Pt&gt;=D*0.3,RJ="D"),("N"),IF(AND(DD&lt;90,Te&lt;180,Te&gt;DD,Pt&gt;=D*0.3,RJ="S"),("I"),IF(AND(DD&lt;90,Te&lt;DD,Pt&gt;=D*0.3,RJ="D"),("I"),IF(AND(DD&lt;90,Te&lt;DD,Pt&gt;=D*0.3,RJ="S"),("N"),IF(AND(DD&lt;90,Te&gt;270,Pt&gt;=D*0.3,RJ="D"),("I"),IF(AND(DD&lt;90,Te&gt;270,Pt&gt;=D*0.3,RJ="S"),("N"),IF(AND(DD&gt;270,Te&lt;90,Pt&gt;=D*0.3,RJ="D"),("N"),IF(AND(DD&gt;270,Te&lt;90,Pt&gt;=D*0.3,RJ="S"),("I"),IF(AND(DD&gt;270,Te&gt;DD,Pt&gt;=D*0.3,RJ="D"),("N"),IF(AND(DD&gt;270,Te&gt;DD,Pt&gt;=D*0.3,RJ="S"),("I"),IF(AND(DD&gt;270,Te&lt;DD,Te&gt;180,Pt&gt;=D*0.3,RJ="D"),("I"),IF(AND(DD&gt;270,Te&lt;DD,Te&gt;180,Pt&gt;=D*0.3,RJ="S"),("N")))))))))))))))))))</f>
        <v>I</v>
      </c>
      <c r="AI71" s="14" t="b">
        <f t="shared" ref="AI71:AI106" si="53">IF(AND(D&gt;35,Pt&lt;D*0.3,RJ="S"),("S"),IF(AND(D&gt;35,Pt&lt;D*0.3,RJ="D"),("D"),IF(AND(DD&gt;=90,DD&lt;=270,Te&gt;DD,D&gt;35,Pt&lt;D*0.3,RJ="I"),("S"),IF(AND(DD&gt;=90,DD&lt;=270,Te&gt;DD,D&gt;35,Pt&lt;D*0.3,RJ="N"),("D"),IF(AND(DD&gt;=90,DD&lt;=270,Te&lt;DD,D&gt;35,Pt&lt;D*0.3,RJ="I"),("D"),IF(AND(DD&gt;=90,DD&lt;=270,Te&lt;DD,D&gt;35,Pt&lt;D*0.3,RJ="N"),("S"),IF(AND(DD&lt;90,Te&gt;DD,Te&lt;180,D&gt;35,Pt&lt;D*0.3,RJ="I"),("S"),IF(AND(DD&lt;90,Te&gt;DD,Te&lt;180,D&gt;35,Pt&lt;D*0.3,RJ="N"),("D"),IF(AND(DD&lt;90,Te&lt;DD,D&gt;35,Pt&lt;D*0.3,RJ="I"),("D"),IF(AND(DD&lt;90,Te&lt;DD,D&gt;35,Pt&lt;D*0.3,RJ="N"),("S"),IF(AND(DD&lt;90,Te&gt;270,D&gt;35,Pt&lt;D*0.3,RJ="I"),("D"),IF(AND(DD&lt;90,Te&gt;270,D&gt;35,Pt&lt;D*0.3,RJ="N"),("S"),IF(AND(DD&gt;270,Te&lt;90,D&gt;35,Pt&lt;D*0.3,RJ="N"),("D"),IF(AND(DD&gt;270,Te&lt;90,D&gt;35,Pt&lt;D*0.3,RJ="I"),("S"),IF(AND(DD&gt;270,Te&lt;DD,Te&gt;180,D&gt;35,Pt&lt;D*0.3,RJ="I"),("D"),IF(AND(DD&gt;270,Te&lt;DD,Te&gt;180,D&gt;35,Pt&lt;D*0.3,RJ="N"),("S"),IF(AND(DD&gt;270,Te&gt;DD,D&gt;35,Pt&lt;D*0.3,RJ="I"),("S"),IF(AND(DD&gt;270,Te&gt;DD,D&gt;35,Pt&lt;D*0.3,RJ="N"),("D")))))))))))))))))))</f>
        <v>0</v>
      </c>
      <c r="AJ71" s="26" t="str">
        <f t="shared" ref="AJ71:AJ106" si="54">IF(J71=Y71,"OK","NÃO")</f>
        <v>NÃO</v>
      </c>
      <c r="AK71" s="14">
        <f t="shared" ref="AK71:AK106" si="55">SIN(Pg*PI()/180)</f>
        <v>0</v>
      </c>
      <c r="AL71" s="14">
        <f t="shared" ref="AL71:AL106" si="56">SIN(D*PI()/180)</f>
        <v>1.7452406437283512E-2</v>
      </c>
      <c r="AM71" s="24">
        <f t="shared" si="33"/>
        <v>0</v>
      </c>
      <c r="AN71" s="14">
        <f t="shared" ref="AN71:AN106" si="57">SIN(Pt*PI()/180)</f>
        <v>1.7449749160682683E-2</v>
      </c>
      <c r="AO71" s="14">
        <f t="shared" ref="AO71:AO106" si="58">SIN(D*PI()/180)</f>
        <v>1.7452406437283512E-2</v>
      </c>
      <c r="AP71" s="78">
        <f t="shared" si="34"/>
        <v>89.000152273922495</v>
      </c>
      <c r="AQ71" s="11"/>
      <c r="AR71" s="11"/>
      <c r="AS71" s="11"/>
      <c r="AT71" s="33">
        <f t="shared" ref="AT71:AT106" si="59">COS(T*PI()/180)*COS(Pg*PI()/180)</f>
        <v>1</v>
      </c>
      <c r="AU71" s="33">
        <f t="shared" ref="AU71:AU106" si="60">SIN(T*PI()/180)*COS(Pg*PI()/180)</f>
        <v>0</v>
      </c>
      <c r="AV71" s="33">
        <f t="shared" ref="AV71:AV106" si="61">SIN(Pg*PI()/180)</f>
        <v>0</v>
      </c>
      <c r="AW71" s="34">
        <f t="shared" ref="AW71:AW106" si="62" xml:space="preserve"> -COS(DD*PI()/180)*SIN(D*PI()/180)</f>
        <v>-1.7449748351250485E-2</v>
      </c>
      <c r="AX71" s="34">
        <f t="shared" ref="AX71:AX106" si="63">-SIN(DD*PI()/180)*SIN(D*PI()/180)</f>
        <v>-3.0458649045213493E-4</v>
      </c>
      <c r="AY71" s="34">
        <f t="shared" ref="AY71:AY106" si="64">COS(D*PI()/180)</f>
        <v>0.99984769515639127</v>
      </c>
      <c r="AZ71" s="34">
        <f t="shared" si="40"/>
        <v>-1.7449748351250485E-2</v>
      </c>
      <c r="BA71" s="34">
        <f t="shared" si="36"/>
        <v>1</v>
      </c>
      <c r="BB71" s="34">
        <f t="shared" si="37"/>
        <v>1</v>
      </c>
      <c r="BC71" s="34">
        <f t="shared" si="38"/>
        <v>-1.7449748351250485E-2</v>
      </c>
      <c r="BD71" s="31">
        <f t="shared" si="39"/>
        <v>-0.99984767969313781</v>
      </c>
      <c r="BE71" s="11"/>
      <c r="BF71" s="11"/>
      <c r="BG71" s="11"/>
      <c r="BH71" s="11"/>
      <c r="BI71" s="11"/>
      <c r="BJ71" s="11"/>
      <c r="BK71" s="11"/>
    </row>
    <row r="72" spans="2:63" ht="18.75" thickBot="1">
      <c r="B72" s="141">
        <v>66</v>
      </c>
      <c r="C72" s="50">
        <v>1</v>
      </c>
      <c r="D72" s="50">
        <v>1</v>
      </c>
      <c r="E72" s="133" t="s">
        <v>7</v>
      </c>
      <c r="F72" s="143"/>
      <c r="G72" s="51">
        <v>0</v>
      </c>
      <c r="H72" s="51">
        <v>0</v>
      </c>
      <c r="I72" s="47">
        <f t="shared" ref="I72:I106" si="65">ABS(BD72)</f>
        <v>0.99984767969313781</v>
      </c>
      <c r="J72" s="49">
        <f t="shared" ref="J72:J106" si="66">AM72</f>
        <v>0</v>
      </c>
      <c r="K72" s="118" t="str">
        <f t="shared" ref="K72:K106" si="67">IF(ISTEXT(Y72),(Y72),IF(ISTEXT(Z72),(Z72),IF(ISTEXT(AA72),(AA72))))</f>
        <v>I</v>
      </c>
      <c r="L72" s="123"/>
      <c r="M72" s="10">
        <v>0</v>
      </c>
      <c r="N72" s="136" t="s">
        <v>34</v>
      </c>
      <c r="O72" s="7">
        <f t="shared" si="41"/>
        <v>0</v>
      </c>
      <c r="P72" s="8">
        <f t="shared" si="42"/>
        <v>91</v>
      </c>
      <c r="Q72" s="40">
        <f t="shared" si="43"/>
        <v>91</v>
      </c>
      <c r="R72" s="41">
        <f t="shared" ref="R72:R106" si="68">ATAN(TAN(D*PI()/180)*SIN(AzC*PI()/180))*180/PI()</f>
        <v>0</v>
      </c>
      <c r="S72" s="127" t="str">
        <f t="shared" ref="S72:S106" si="69">IF(ISTEXT(AC72),(AC72),IF(ISTEXT(AD72),(AD72),IF(ISTEXT(AE72),(AE72))))</f>
        <v>N</v>
      </c>
      <c r="T72" s="131"/>
      <c r="U72" s="114">
        <v>0</v>
      </c>
      <c r="V72" s="74">
        <f t="shared" si="44"/>
        <v>0.99984772607724903</v>
      </c>
      <c r="W72" s="79">
        <f t="shared" ref="W72:W106" si="70">AP72</f>
        <v>89.000152273922495</v>
      </c>
      <c r="X72" s="71" t="str">
        <f t="shared" ref="X72:X106" si="71">IF(ISTEXT(AG72),(AG72),IF(ISTEXT(AH72),(AH72),IF(ISTEXT(AI72),(AI72))))</f>
        <v>I</v>
      </c>
      <c r="Y72" s="9" t="str">
        <f t="shared" si="45"/>
        <v>I</v>
      </c>
      <c r="Z72" s="9" t="b">
        <f t="shared" si="46"/>
        <v>0</v>
      </c>
      <c r="AA72" s="9" t="b">
        <f t="shared" si="47"/>
        <v>0</v>
      </c>
      <c r="AB72" s="14" t="str">
        <f t="shared" ref="AB72:AB106" si="72">IF(E72=K72,"OK","NÃO")</f>
        <v>NÃO</v>
      </c>
      <c r="AC72" s="25" t="str">
        <f t="shared" si="48"/>
        <v>N</v>
      </c>
      <c r="AD72" s="14" t="b">
        <f t="shared" si="49"/>
        <v>0</v>
      </c>
      <c r="AE72" s="14" t="b">
        <f t="shared" si="50"/>
        <v>0</v>
      </c>
      <c r="AF72" s="26" t="str">
        <f t="shared" ref="AF72:AF106" si="73">IF(E72=S72,"OK","NÃO")</f>
        <v>NÃO</v>
      </c>
      <c r="AG72" s="25" t="str">
        <f t="shared" si="51"/>
        <v>I</v>
      </c>
      <c r="AH72" s="14" t="str">
        <f t="shared" si="52"/>
        <v>I</v>
      </c>
      <c r="AI72" s="14" t="b">
        <f t="shared" si="53"/>
        <v>0</v>
      </c>
      <c r="AJ72" s="26" t="str">
        <f t="shared" si="54"/>
        <v>NÃO</v>
      </c>
      <c r="AK72" s="14">
        <f t="shared" si="55"/>
        <v>0</v>
      </c>
      <c r="AL72" s="14">
        <f t="shared" si="56"/>
        <v>1.7452406437283512E-2</v>
      </c>
      <c r="AM72" s="24">
        <f t="shared" ref="AM72:AM106" si="74">DEGREES(ASIN((AK72/AL72)))</f>
        <v>0</v>
      </c>
      <c r="AN72" s="14">
        <f t="shared" si="57"/>
        <v>1.7449749160682683E-2</v>
      </c>
      <c r="AO72" s="14">
        <f t="shared" si="58"/>
        <v>1.7452406437283512E-2</v>
      </c>
      <c r="AP72" s="78">
        <f t="shared" ref="AP72:AP106" si="75">DEGREES(ASIN((AN72/AO72)))</f>
        <v>89.000152273922495</v>
      </c>
      <c r="AQ72" s="11"/>
      <c r="AR72" s="11"/>
      <c r="AS72" s="11"/>
      <c r="AT72" s="33">
        <f t="shared" si="59"/>
        <v>1</v>
      </c>
      <c r="AU72" s="33">
        <f t="shared" si="60"/>
        <v>0</v>
      </c>
      <c r="AV72" s="33">
        <f t="shared" si="61"/>
        <v>0</v>
      </c>
      <c r="AW72" s="34">
        <f t="shared" si="62"/>
        <v>-1.7449748351250485E-2</v>
      </c>
      <c r="AX72" s="34">
        <f t="shared" si="63"/>
        <v>-3.0458649045213493E-4</v>
      </c>
      <c r="AY72" s="34">
        <f t="shared" si="64"/>
        <v>0.99984769515639127</v>
      </c>
      <c r="AZ72" s="34">
        <f t="shared" si="40"/>
        <v>-1.7449748351250485E-2</v>
      </c>
      <c r="BA72" s="34">
        <f t="shared" ref="BA72:BA106" si="76">SQRT(SUM(POWER(xp,2)+POWER(yp,2)+POWER(zp,2)))</f>
        <v>1</v>
      </c>
      <c r="BB72" s="34">
        <f t="shared" ref="BB72:BB106" si="77">SQRT(SUM(POWER(xe,2)+POWER(ye,2)+POWER(ze,2)))</f>
        <v>1</v>
      </c>
      <c r="BC72" s="34">
        <f t="shared" ref="BC72:BC106" si="78">AZ72/BA72*BB72</f>
        <v>-1.7449748351250485E-2</v>
      </c>
      <c r="BD72" s="31">
        <f t="shared" ref="BD72:BD106" si="79">DEGREES(ASIN(BC72))</f>
        <v>-0.99984767969313781</v>
      </c>
      <c r="BE72" s="11"/>
      <c r="BF72" s="11"/>
      <c r="BG72" s="11"/>
      <c r="BH72" s="11"/>
      <c r="BI72" s="11"/>
      <c r="BJ72" s="11"/>
      <c r="BK72" s="11"/>
    </row>
    <row r="73" spans="2:63" ht="18.75" thickBot="1">
      <c r="B73" s="141">
        <v>67</v>
      </c>
      <c r="C73" s="50">
        <v>1</v>
      </c>
      <c r="D73" s="50">
        <v>1</v>
      </c>
      <c r="E73" s="133" t="s">
        <v>7</v>
      </c>
      <c r="F73" s="143"/>
      <c r="G73" s="51">
        <v>0</v>
      </c>
      <c r="H73" s="51">
        <v>0</v>
      </c>
      <c r="I73" s="47">
        <f t="shared" si="65"/>
        <v>0.99984767969313781</v>
      </c>
      <c r="J73" s="49">
        <f t="shared" si="66"/>
        <v>0</v>
      </c>
      <c r="K73" s="118" t="str">
        <f t="shared" si="67"/>
        <v>I</v>
      </c>
      <c r="L73" s="123"/>
      <c r="M73" s="10">
        <v>0</v>
      </c>
      <c r="N73" s="136" t="s">
        <v>34</v>
      </c>
      <c r="O73" s="7">
        <f t="shared" si="41"/>
        <v>0</v>
      </c>
      <c r="P73" s="8">
        <f t="shared" si="42"/>
        <v>91</v>
      </c>
      <c r="Q73" s="40">
        <f t="shared" si="43"/>
        <v>91</v>
      </c>
      <c r="R73" s="41">
        <f t="shared" si="68"/>
        <v>0</v>
      </c>
      <c r="S73" s="127" t="str">
        <f t="shared" si="69"/>
        <v>N</v>
      </c>
      <c r="T73" s="131"/>
      <c r="U73" s="114">
        <v>0</v>
      </c>
      <c r="V73" s="74">
        <f t="shared" si="44"/>
        <v>0.99984772607724903</v>
      </c>
      <c r="W73" s="79">
        <f t="shared" si="70"/>
        <v>89.000152273922495</v>
      </c>
      <c r="X73" s="71" t="str">
        <f t="shared" si="71"/>
        <v>I</v>
      </c>
      <c r="Y73" s="9" t="str">
        <f t="shared" si="45"/>
        <v>I</v>
      </c>
      <c r="Z73" s="9" t="b">
        <f t="shared" si="46"/>
        <v>0</v>
      </c>
      <c r="AA73" s="9" t="b">
        <f t="shared" si="47"/>
        <v>0</v>
      </c>
      <c r="AB73" s="14" t="str">
        <f t="shared" si="72"/>
        <v>NÃO</v>
      </c>
      <c r="AC73" s="25" t="str">
        <f t="shared" si="48"/>
        <v>N</v>
      </c>
      <c r="AD73" s="14" t="b">
        <f t="shared" si="49"/>
        <v>0</v>
      </c>
      <c r="AE73" s="14" t="b">
        <f t="shared" si="50"/>
        <v>0</v>
      </c>
      <c r="AF73" s="26" t="str">
        <f t="shared" si="73"/>
        <v>NÃO</v>
      </c>
      <c r="AG73" s="25" t="str">
        <f t="shared" si="51"/>
        <v>I</v>
      </c>
      <c r="AH73" s="14" t="str">
        <f t="shared" si="52"/>
        <v>I</v>
      </c>
      <c r="AI73" s="14" t="b">
        <f t="shared" si="53"/>
        <v>0</v>
      </c>
      <c r="AJ73" s="26" t="str">
        <f t="shared" si="54"/>
        <v>NÃO</v>
      </c>
      <c r="AK73" s="14">
        <f t="shared" si="55"/>
        <v>0</v>
      </c>
      <c r="AL73" s="14">
        <f t="shared" si="56"/>
        <v>1.7452406437283512E-2</v>
      </c>
      <c r="AM73" s="24">
        <f t="shared" si="74"/>
        <v>0</v>
      </c>
      <c r="AN73" s="14">
        <f t="shared" si="57"/>
        <v>1.7449749160682683E-2</v>
      </c>
      <c r="AO73" s="14">
        <f t="shared" si="58"/>
        <v>1.7452406437283512E-2</v>
      </c>
      <c r="AP73" s="78">
        <f t="shared" si="75"/>
        <v>89.000152273922495</v>
      </c>
      <c r="AQ73" s="11"/>
      <c r="AR73" s="11"/>
      <c r="AS73" s="11"/>
      <c r="AT73" s="33">
        <f t="shared" si="59"/>
        <v>1</v>
      </c>
      <c r="AU73" s="33">
        <f t="shared" si="60"/>
        <v>0</v>
      </c>
      <c r="AV73" s="33">
        <f t="shared" si="61"/>
        <v>0</v>
      </c>
      <c r="AW73" s="34">
        <f t="shared" si="62"/>
        <v>-1.7449748351250485E-2</v>
      </c>
      <c r="AX73" s="34">
        <f t="shared" si="63"/>
        <v>-3.0458649045213493E-4</v>
      </c>
      <c r="AY73" s="34">
        <f t="shared" si="64"/>
        <v>0.99984769515639127</v>
      </c>
      <c r="AZ73" s="34">
        <f t="shared" si="40"/>
        <v>-1.7449748351250485E-2</v>
      </c>
      <c r="BA73" s="34">
        <f t="shared" si="76"/>
        <v>1</v>
      </c>
      <c r="BB73" s="34">
        <f t="shared" si="77"/>
        <v>1</v>
      </c>
      <c r="BC73" s="34">
        <f t="shared" si="78"/>
        <v>-1.7449748351250485E-2</v>
      </c>
      <c r="BD73" s="31">
        <f t="shared" si="79"/>
        <v>-0.99984767969313781</v>
      </c>
      <c r="BE73" s="11"/>
      <c r="BF73" s="11"/>
      <c r="BG73" s="11"/>
      <c r="BH73" s="11"/>
      <c r="BI73" s="11"/>
      <c r="BJ73" s="11"/>
      <c r="BK73" s="11"/>
    </row>
    <row r="74" spans="2:63" ht="18.75" thickBot="1">
      <c r="B74" s="141">
        <v>68</v>
      </c>
      <c r="C74" s="50">
        <v>1</v>
      </c>
      <c r="D74" s="50">
        <v>1</v>
      </c>
      <c r="E74" s="133" t="s">
        <v>7</v>
      </c>
      <c r="F74" s="143"/>
      <c r="G74" s="51">
        <v>0</v>
      </c>
      <c r="H74" s="51">
        <v>0</v>
      </c>
      <c r="I74" s="47">
        <f t="shared" si="65"/>
        <v>0.99984767969313781</v>
      </c>
      <c r="J74" s="49">
        <f t="shared" si="66"/>
        <v>0</v>
      </c>
      <c r="K74" s="118" t="str">
        <f t="shared" si="67"/>
        <v>I</v>
      </c>
      <c r="L74" s="123"/>
      <c r="M74" s="10">
        <v>0</v>
      </c>
      <c r="N74" s="136" t="s">
        <v>34</v>
      </c>
      <c r="O74" s="7">
        <f t="shared" si="41"/>
        <v>0</v>
      </c>
      <c r="P74" s="8">
        <f t="shared" si="42"/>
        <v>91</v>
      </c>
      <c r="Q74" s="40">
        <f t="shared" si="43"/>
        <v>91</v>
      </c>
      <c r="R74" s="41">
        <f t="shared" si="68"/>
        <v>0</v>
      </c>
      <c r="S74" s="127" t="str">
        <f t="shared" si="69"/>
        <v>N</v>
      </c>
      <c r="T74" s="131"/>
      <c r="U74" s="114">
        <v>0</v>
      </c>
      <c r="V74" s="74">
        <f t="shared" si="44"/>
        <v>0.99984772607724903</v>
      </c>
      <c r="W74" s="79">
        <f t="shared" si="70"/>
        <v>89.000152273922495</v>
      </c>
      <c r="X74" s="71" t="str">
        <f t="shared" si="71"/>
        <v>I</v>
      </c>
      <c r="Y74" s="9" t="str">
        <f t="shared" si="45"/>
        <v>I</v>
      </c>
      <c r="Z74" s="9" t="b">
        <f t="shared" si="46"/>
        <v>0</v>
      </c>
      <c r="AA74" s="9" t="b">
        <f t="shared" si="47"/>
        <v>0</v>
      </c>
      <c r="AB74" s="14" t="str">
        <f t="shared" si="72"/>
        <v>NÃO</v>
      </c>
      <c r="AC74" s="25" t="str">
        <f t="shared" si="48"/>
        <v>N</v>
      </c>
      <c r="AD74" s="14" t="b">
        <f t="shared" si="49"/>
        <v>0</v>
      </c>
      <c r="AE74" s="14" t="b">
        <f t="shared" si="50"/>
        <v>0</v>
      </c>
      <c r="AF74" s="26" t="str">
        <f t="shared" si="73"/>
        <v>NÃO</v>
      </c>
      <c r="AG74" s="25" t="str">
        <f t="shared" si="51"/>
        <v>I</v>
      </c>
      <c r="AH74" s="14" t="str">
        <f t="shared" si="52"/>
        <v>I</v>
      </c>
      <c r="AI74" s="14" t="b">
        <f t="shared" si="53"/>
        <v>0</v>
      </c>
      <c r="AJ74" s="26" t="str">
        <f t="shared" si="54"/>
        <v>NÃO</v>
      </c>
      <c r="AK74" s="14">
        <f t="shared" si="55"/>
        <v>0</v>
      </c>
      <c r="AL74" s="14">
        <f t="shared" si="56"/>
        <v>1.7452406437283512E-2</v>
      </c>
      <c r="AM74" s="24">
        <f t="shared" si="74"/>
        <v>0</v>
      </c>
      <c r="AN74" s="14">
        <f t="shared" si="57"/>
        <v>1.7449749160682683E-2</v>
      </c>
      <c r="AO74" s="14">
        <f t="shared" si="58"/>
        <v>1.7452406437283512E-2</v>
      </c>
      <c r="AP74" s="78">
        <f t="shared" si="75"/>
        <v>89.000152273922495</v>
      </c>
      <c r="AQ74" s="11"/>
      <c r="AR74" s="11"/>
      <c r="AS74" s="11"/>
      <c r="AT74" s="33">
        <f t="shared" si="59"/>
        <v>1</v>
      </c>
      <c r="AU74" s="33">
        <f t="shared" si="60"/>
        <v>0</v>
      </c>
      <c r="AV74" s="33">
        <f t="shared" si="61"/>
        <v>0</v>
      </c>
      <c r="AW74" s="34">
        <f t="shared" si="62"/>
        <v>-1.7449748351250485E-2</v>
      </c>
      <c r="AX74" s="34">
        <f t="shared" si="63"/>
        <v>-3.0458649045213493E-4</v>
      </c>
      <c r="AY74" s="34">
        <f t="shared" si="64"/>
        <v>0.99984769515639127</v>
      </c>
      <c r="AZ74" s="34">
        <f t="shared" si="40"/>
        <v>-1.7449748351250485E-2</v>
      </c>
      <c r="BA74" s="34">
        <f t="shared" si="76"/>
        <v>1</v>
      </c>
      <c r="BB74" s="34">
        <f t="shared" si="77"/>
        <v>1</v>
      </c>
      <c r="BC74" s="34">
        <f t="shared" si="78"/>
        <v>-1.7449748351250485E-2</v>
      </c>
      <c r="BD74" s="31">
        <f t="shared" si="79"/>
        <v>-0.99984767969313781</v>
      </c>
      <c r="BE74" s="11"/>
      <c r="BF74" s="11"/>
      <c r="BG74" s="11"/>
      <c r="BH74" s="11"/>
      <c r="BI74" s="11"/>
      <c r="BJ74" s="11"/>
      <c r="BK74" s="11"/>
    </row>
    <row r="75" spans="2:63" ht="18.75" thickBot="1">
      <c r="B75" s="141">
        <v>69</v>
      </c>
      <c r="C75" s="50">
        <v>1</v>
      </c>
      <c r="D75" s="50">
        <v>1</v>
      </c>
      <c r="E75" s="133" t="s">
        <v>7</v>
      </c>
      <c r="F75" s="143"/>
      <c r="G75" s="51">
        <v>0</v>
      </c>
      <c r="H75" s="51">
        <v>0</v>
      </c>
      <c r="I75" s="47">
        <f t="shared" si="65"/>
        <v>0.99984767969313781</v>
      </c>
      <c r="J75" s="49">
        <f t="shared" si="66"/>
        <v>0</v>
      </c>
      <c r="K75" s="118" t="str">
        <f t="shared" si="67"/>
        <v>I</v>
      </c>
      <c r="L75" s="123"/>
      <c r="M75" s="10">
        <v>0</v>
      </c>
      <c r="N75" s="136" t="s">
        <v>34</v>
      </c>
      <c r="O75" s="7">
        <f t="shared" si="41"/>
        <v>0</v>
      </c>
      <c r="P75" s="8">
        <f t="shared" si="42"/>
        <v>91</v>
      </c>
      <c r="Q75" s="40">
        <f t="shared" si="43"/>
        <v>91</v>
      </c>
      <c r="R75" s="41">
        <f t="shared" si="68"/>
        <v>0</v>
      </c>
      <c r="S75" s="127" t="str">
        <f t="shared" si="69"/>
        <v>N</v>
      </c>
      <c r="T75" s="131"/>
      <c r="U75" s="114">
        <v>0</v>
      </c>
      <c r="V75" s="74">
        <f t="shared" si="44"/>
        <v>0.99984772607724903</v>
      </c>
      <c r="W75" s="79">
        <f t="shared" si="70"/>
        <v>89.000152273922495</v>
      </c>
      <c r="X75" s="71" t="str">
        <f t="shared" si="71"/>
        <v>I</v>
      </c>
      <c r="Y75" s="9" t="str">
        <f t="shared" si="45"/>
        <v>I</v>
      </c>
      <c r="Z75" s="9" t="b">
        <f t="shared" si="46"/>
        <v>0</v>
      </c>
      <c r="AA75" s="9" t="b">
        <f t="shared" si="47"/>
        <v>0</v>
      </c>
      <c r="AB75" s="14" t="str">
        <f t="shared" si="72"/>
        <v>NÃO</v>
      </c>
      <c r="AC75" s="25" t="str">
        <f t="shared" si="48"/>
        <v>N</v>
      </c>
      <c r="AD75" s="14" t="b">
        <f t="shared" si="49"/>
        <v>0</v>
      </c>
      <c r="AE75" s="14" t="b">
        <f t="shared" si="50"/>
        <v>0</v>
      </c>
      <c r="AF75" s="26" t="str">
        <f t="shared" si="73"/>
        <v>NÃO</v>
      </c>
      <c r="AG75" s="25" t="str">
        <f t="shared" si="51"/>
        <v>I</v>
      </c>
      <c r="AH75" s="14" t="str">
        <f t="shared" si="52"/>
        <v>I</v>
      </c>
      <c r="AI75" s="14" t="b">
        <f t="shared" si="53"/>
        <v>0</v>
      </c>
      <c r="AJ75" s="26" t="str">
        <f t="shared" si="54"/>
        <v>NÃO</v>
      </c>
      <c r="AK75" s="14">
        <f t="shared" si="55"/>
        <v>0</v>
      </c>
      <c r="AL75" s="14">
        <f t="shared" si="56"/>
        <v>1.7452406437283512E-2</v>
      </c>
      <c r="AM75" s="24">
        <f t="shared" si="74"/>
        <v>0</v>
      </c>
      <c r="AN75" s="14">
        <f t="shared" si="57"/>
        <v>1.7449749160682683E-2</v>
      </c>
      <c r="AO75" s="14">
        <f t="shared" si="58"/>
        <v>1.7452406437283512E-2</v>
      </c>
      <c r="AP75" s="78">
        <f t="shared" si="75"/>
        <v>89.000152273922495</v>
      </c>
      <c r="AQ75" s="11"/>
      <c r="AR75" s="11"/>
      <c r="AS75" s="11"/>
      <c r="AT75" s="33">
        <f t="shared" si="59"/>
        <v>1</v>
      </c>
      <c r="AU75" s="33">
        <f t="shared" si="60"/>
        <v>0</v>
      </c>
      <c r="AV75" s="33">
        <f t="shared" si="61"/>
        <v>0</v>
      </c>
      <c r="AW75" s="34">
        <f t="shared" si="62"/>
        <v>-1.7449748351250485E-2</v>
      </c>
      <c r="AX75" s="34">
        <f t="shared" si="63"/>
        <v>-3.0458649045213493E-4</v>
      </c>
      <c r="AY75" s="34">
        <f t="shared" si="64"/>
        <v>0.99984769515639127</v>
      </c>
      <c r="AZ75" s="34">
        <f t="shared" si="40"/>
        <v>-1.7449748351250485E-2</v>
      </c>
      <c r="BA75" s="34">
        <f t="shared" si="76"/>
        <v>1</v>
      </c>
      <c r="BB75" s="34">
        <f t="shared" si="77"/>
        <v>1</v>
      </c>
      <c r="BC75" s="34">
        <f t="shared" si="78"/>
        <v>-1.7449748351250485E-2</v>
      </c>
      <c r="BD75" s="31">
        <f t="shared" si="79"/>
        <v>-0.99984767969313781</v>
      </c>
      <c r="BE75" s="11"/>
      <c r="BF75" s="11"/>
      <c r="BG75" s="11"/>
      <c r="BH75" s="11"/>
      <c r="BI75" s="11"/>
      <c r="BJ75" s="11"/>
      <c r="BK75" s="11"/>
    </row>
    <row r="76" spans="2:63" ht="18.75" thickBot="1">
      <c r="B76" s="141">
        <v>70</v>
      </c>
      <c r="C76" s="50">
        <v>1</v>
      </c>
      <c r="D76" s="50">
        <v>1</v>
      </c>
      <c r="E76" s="133" t="s">
        <v>7</v>
      </c>
      <c r="F76" s="143"/>
      <c r="G76" s="51">
        <v>0</v>
      </c>
      <c r="H76" s="51">
        <v>0</v>
      </c>
      <c r="I76" s="47">
        <f t="shared" si="65"/>
        <v>0.99984767969313781</v>
      </c>
      <c r="J76" s="49">
        <f t="shared" si="66"/>
        <v>0</v>
      </c>
      <c r="K76" s="118" t="str">
        <f t="shared" si="67"/>
        <v>I</v>
      </c>
      <c r="L76" s="123"/>
      <c r="M76" s="10">
        <v>0</v>
      </c>
      <c r="N76" s="136" t="s">
        <v>34</v>
      </c>
      <c r="O76" s="7">
        <f t="shared" si="41"/>
        <v>0</v>
      </c>
      <c r="P76" s="8">
        <f t="shared" si="42"/>
        <v>91</v>
      </c>
      <c r="Q76" s="40">
        <f t="shared" si="43"/>
        <v>91</v>
      </c>
      <c r="R76" s="41">
        <f t="shared" si="68"/>
        <v>0</v>
      </c>
      <c r="S76" s="127" t="str">
        <f t="shared" si="69"/>
        <v>N</v>
      </c>
      <c r="T76" s="131"/>
      <c r="U76" s="114">
        <v>0</v>
      </c>
      <c r="V76" s="74">
        <f t="shared" si="44"/>
        <v>0.99984772607724903</v>
      </c>
      <c r="W76" s="79">
        <f t="shared" si="70"/>
        <v>89.000152273922495</v>
      </c>
      <c r="X76" s="71" t="str">
        <f t="shared" si="71"/>
        <v>I</v>
      </c>
      <c r="Y76" s="9" t="str">
        <f t="shared" si="45"/>
        <v>I</v>
      </c>
      <c r="Z76" s="9" t="b">
        <f t="shared" si="46"/>
        <v>0</v>
      </c>
      <c r="AA76" s="9" t="b">
        <f t="shared" si="47"/>
        <v>0</v>
      </c>
      <c r="AB76" s="14" t="str">
        <f t="shared" si="72"/>
        <v>NÃO</v>
      </c>
      <c r="AC76" s="25" t="str">
        <f t="shared" si="48"/>
        <v>N</v>
      </c>
      <c r="AD76" s="14" t="b">
        <f t="shared" si="49"/>
        <v>0</v>
      </c>
      <c r="AE76" s="14" t="b">
        <f t="shared" si="50"/>
        <v>0</v>
      </c>
      <c r="AF76" s="26" t="str">
        <f t="shared" si="73"/>
        <v>NÃO</v>
      </c>
      <c r="AG76" s="25" t="str">
        <f t="shared" si="51"/>
        <v>I</v>
      </c>
      <c r="AH76" s="14" t="str">
        <f t="shared" si="52"/>
        <v>I</v>
      </c>
      <c r="AI76" s="14" t="b">
        <f t="shared" si="53"/>
        <v>0</v>
      </c>
      <c r="AJ76" s="26" t="str">
        <f t="shared" si="54"/>
        <v>NÃO</v>
      </c>
      <c r="AK76" s="14">
        <f t="shared" si="55"/>
        <v>0</v>
      </c>
      <c r="AL76" s="14">
        <f t="shared" si="56"/>
        <v>1.7452406437283512E-2</v>
      </c>
      <c r="AM76" s="24">
        <f t="shared" si="74"/>
        <v>0</v>
      </c>
      <c r="AN76" s="14">
        <f t="shared" si="57"/>
        <v>1.7449749160682683E-2</v>
      </c>
      <c r="AO76" s="14">
        <f t="shared" si="58"/>
        <v>1.7452406437283512E-2</v>
      </c>
      <c r="AP76" s="78">
        <f t="shared" si="75"/>
        <v>89.000152273922495</v>
      </c>
      <c r="AQ76" s="11"/>
      <c r="AR76" s="11"/>
      <c r="AS76" s="11"/>
      <c r="AT76" s="33">
        <f t="shared" si="59"/>
        <v>1</v>
      </c>
      <c r="AU76" s="33">
        <f t="shared" si="60"/>
        <v>0</v>
      </c>
      <c r="AV76" s="33">
        <f t="shared" si="61"/>
        <v>0</v>
      </c>
      <c r="AW76" s="34">
        <f t="shared" si="62"/>
        <v>-1.7449748351250485E-2</v>
      </c>
      <c r="AX76" s="34">
        <f t="shared" si="63"/>
        <v>-3.0458649045213493E-4</v>
      </c>
      <c r="AY76" s="34">
        <f t="shared" si="64"/>
        <v>0.99984769515639127</v>
      </c>
      <c r="AZ76" s="34">
        <f t="shared" si="40"/>
        <v>-1.7449748351250485E-2</v>
      </c>
      <c r="BA76" s="34">
        <f t="shared" si="76"/>
        <v>1</v>
      </c>
      <c r="BB76" s="34">
        <f t="shared" si="77"/>
        <v>1</v>
      </c>
      <c r="BC76" s="34">
        <f t="shared" si="78"/>
        <v>-1.7449748351250485E-2</v>
      </c>
      <c r="BD76" s="31">
        <f t="shared" si="79"/>
        <v>-0.99984767969313781</v>
      </c>
      <c r="BE76" s="11"/>
      <c r="BF76" s="11"/>
      <c r="BG76" s="11"/>
      <c r="BH76" s="11"/>
      <c r="BI76" s="11"/>
      <c r="BJ76" s="11"/>
      <c r="BK76" s="11"/>
    </row>
    <row r="77" spans="2:63" ht="18.75" thickBot="1">
      <c r="B77" s="141">
        <v>71</v>
      </c>
      <c r="C77" s="50">
        <v>1</v>
      </c>
      <c r="D77" s="50">
        <v>1</v>
      </c>
      <c r="E77" s="133" t="s">
        <v>7</v>
      </c>
      <c r="F77" s="143"/>
      <c r="G77" s="51">
        <v>0</v>
      </c>
      <c r="H77" s="51">
        <v>0</v>
      </c>
      <c r="I77" s="47">
        <f t="shared" si="65"/>
        <v>0.99984767969313781</v>
      </c>
      <c r="J77" s="49">
        <f t="shared" si="66"/>
        <v>0</v>
      </c>
      <c r="K77" s="118" t="str">
        <f t="shared" si="67"/>
        <v>I</v>
      </c>
      <c r="L77" s="123"/>
      <c r="M77" s="10">
        <v>0</v>
      </c>
      <c r="N77" s="136" t="s">
        <v>34</v>
      </c>
      <c r="O77" s="7">
        <f t="shared" si="41"/>
        <v>0</v>
      </c>
      <c r="P77" s="8">
        <f t="shared" si="42"/>
        <v>91</v>
      </c>
      <c r="Q77" s="40">
        <f t="shared" si="43"/>
        <v>91</v>
      </c>
      <c r="R77" s="41">
        <f t="shared" si="68"/>
        <v>0</v>
      </c>
      <c r="S77" s="127" t="str">
        <f t="shared" si="69"/>
        <v>N</v>
      </c>
      <c r="T77" s="131"/>
      <c r="U77" s="114">
        <v>0</v>
      </c>
      <c r="V77" s="74">
        <f t="shared" si="44"/>
        <v>0.99984772607724903</v>
      </c>
      <c r="W77" s="79">
        <f t="shared" si="70"/>
        <v>89.000152273922495</v>
      </c>
      <c r="X77" s="71" t="str">
        <f t="shared" si="71"/>
        <v>I</v>
      </c>
      <c r="Y77" s="9" t="str">
        <f t="shared" si="45"/>
        <v>I</v>
      </c>
      <c r="Z77" s="9" t="b">
        <f t="shared" si="46"/>
        <v>0</v>
      </c>
      <c r="AA77" s="9" t="b">
        <f t="shared" si="47"/>
        <v>0</v>
      </c>
      <c r="AB77" s="14" t="str">
        <f t="shared" si="72"/>
        <v>NÃO</v>
      </c>
      <c r="AC77" s="25" t="str">
        <f t="shared" si="48"/>
        <v>N</v>
      </c>
      <c r="AD77" s="14" t="b">
        <f t="shared" si="49"/>
        <v>0</v>
      </c>
      <c r="AE77" s="14" t="b">
        <f t="shared" si="50"/>
        <v>0</v>
      </c>
      <c r="AF77" s="26" t="str">
        <f t="shared" si="73"/>
        <v>NÃO</v>
      </c>
      <c r="AG77" s="25" t="str">
        <f t="shared" si="51"/>
        <v>I</v>
      </c>
      <c r="AH77" s="14" t="str">
        <f t="shared" si="52"/>
        <v>I</v>
      </c>
      <c r="AI77" s="14" t="b">
        <f t="shared" si="53"/>
        <v>0</v>
      </c>
      <c r="AJ77" s="26" t="str">
        <f t="shared" si="54"/>
        <v>NÃO</v>
      </c>
      <c r="AK77" s="14">
        <f t="shared" si="55"/>
        <v>0</v>
      </c>
      <c r="AL77" s="14">
        <f t="shared" si="56"/>
        <v>1.7452406437283512E-2</v>
      </c>
      <c r="AM77" s="24">
        <f t="shared" si="74"/>
        <v>0</v>
      </c>
      <c r="AN77" s="14">
        <f t="shared" si="57"/>
        <v>1.7449749160682683E-2</v>
      </c>
      <c r="AO77" s="14">
        <f t="shared" si="58"/>
        <v>1.7452406437283512E-2</v>
      </c>
      <c r="AP77" s="78">
        <f t="shared" si="75"/>
        <v>89.000152273922495</v>
      </c>
      <c r="AQ77" s="11"/>
      <c r="AR77" s="11"/>
      <c r="AS77" s="11"/>
      <c r="AT77" s="33">
        <f t="shared" si="59"/>
        <v>1</v>
      </c>
      <c r="AU77" s="33">
        <f t="shared" si="60"/>
        <v>0</v>
      </c>
      <c r="AV77" s="33">
        <f t="shared" si="61"/>
        <v>0</v>
      </c>
      <c r="AW77" s="34">
        <f t="shared" si="62"/>
        <v>-1.7449748351250485E-2</v>
      </c>
      <c r="AX77" s="34">
        <f t="shared" si="63"/>
        <v>-3.0458649045213493E-4</v>
      </c>
      <c r="AY77" s="34">
        <f t="shared" si="64"/>
        <v>0.99984769515639127</v>
      </c>
      <c r="AZ77" s="34">
        <f t="shared" si="40"/>
        <v>-1.7449748351250485E-2</v>
      </c>
      <c r="BA77" s="34">
        <f t="shared" si="76"/>
        <v>1</v>
      </c>
      <c r="BB77" s="34">
        <f t="shared" si="77"/>
        <v>1</v>
      </c>
      <c r="BC77" s="34">
        <f t="shared" si="78"/>
        <v>-1.7449748351250485E-2</v>
      </c>
      <c r="BD77" s="31">
        <f t="shared" si="79"/>
        <v>-0.99984767969313781</v>
      </c>
      <c r="BE77" s="11"/>
      <c r="BF77" s="11"/>
      <c r="BG77" s="11"/>
      <c r="BH77" s="11"/>
      <c r="BI77" s="11"/>
      <c r="BJ77" s="11"/>
      <c r="BK77" s="11"/>
    </row>
    <row r="78" spans="2:63" ht="18.75" thickBot="1">
      <c r="B78" s="141">
        <v>72</v>
      </c>
      <c r="C78" s="50">
        <v>1</v>
      </c>
      <c r="D78" s="50">
        <v>1</v>
      </c>
      <c r="E78" s="133" t="s">
        <v>7</v>
      </c>
      <c r="F78" s="143"/>
      <c r="G78" s="51">
        <v>0</v>
      </c>
      <c r="H78" s="51">
        <v>0</v>
      </c>
      <c r="I78" s="47">
        <f t="shared" si="65"/>
        <v>0.99984767969313781</v>
      </c>
      <c r="J78" s="49">
        <f t="shared" si="66"/>
        <v>0</v>
      </c>
      <c r="K78" s="118" t="str">
        <f t="shared" si="67"/>
        <v>I</v>
      </c>
      <c r="L78" s="123"/>
      <c r="M78" s="10">
        <v>0</v>
      </c>
      <c r="N78" s="136" t="s">
        <v>34</v>
      </c>
      <c r="O78" s="7">
        <f t="shared" si="41"/>
        <v>0</v>
      </c>
      <c r="P78" s="8">
        <f t="shared" si="42"/>
        <v>91</v>
      </c>
      <c r="Q78" s="40">
        <f t="shared" si="43"/>
        <v>91</v>
      </c>
      <c r="R78" s="41">
        <f t="shared" si="68"/>
        <v>0</v>
      </c>
      <c r="S78" s="127" t="str">
        <f t="shared" si="69"/>
        <v>N</v>
      </c>
      <c r="T78" s="131"/>
      <c r="U78" s="114">
        <v>0</v>
      </c>
      <c r="V78" s="74">
        <f t="shared" si="44"/>
        <v>0.99984772607724903</v>
      </c>
      <c r="W78" s="79">
        <f t="shared" si="70"/>
        <v>89.000152273922495</v>
      </c>
      <c r="X78" s="71" t="str">
        <f t="shared" si="71"/>
        <v>I</v>
      </c>
      <c r="Y78" s="9" t="str">
        <f t="shared" si="45"/>
        <v>I</v>
      </c>
      <c r="Z78" s="9" t="b">
        <f t="shared" si="46"/>
        <v>0</v>
      </c>
      <c r="AA78" s="9" t="b">
        <f t="shared" si="47"/>
        <v>0</v>
      </c>
      <c r="AB78" s="14" t="str">
        <f t="shared" si="72"/>
        <v>NÃO</v>
      </c>
      <c r="AC78" s="25" t="str">
        <f t="shared" si="48"/>
        <v>N</v>
      </c>
      <c r="AD78" s="14" t="b">
        <f t="shared" si="49"/>
        <v>0</v>
      </c>
      <c r="AE78" s="14" t="b">
        <f t="shared" si="50"/>
        <v>0</v>
      </c>
      <c r="AF78" s="26" t="str">
        <f t="shared" si="73"/>
        <v>NÃO</v>
      </c>
      <c r="AG78" s="25" t="str">
        <f t="shared" si="51"/>
        <v>I</v>
      </c>
      <c r="AH78" s="14" t="str">
        <f t="shared" si="52"/>
        <v>I</v>
      </c>
      <c r="AI78" s="14" t="b">
        <f t="shared" si="53"/>
        <v>0</v>
      </c>
      <c r="AJ78" s="26" t="str">
        <f t="shared" si="54"/>
        <v>NÃO</v>
      </c>
      <c r="AK78" s="14">
        <f t="shared" si="55"/>
        <v>0</v>
      </c>
      <c r="AL78" s="14">
        <f t="shared" si="56"/>
        <v>1.7452406437283512E-2</v>
      </c>
      <c r="AM78" s="24">
        <f t="shared" si="74"/>
        <v>0</v>
      </c>
      <c r="AN78" s="14">
        <f t="shared" si="57"/>
        <v>1.7449749160682683E-2</v>
      </c>
      <c r="AO78" s="14">
        <f t="shared" si="58"/>
        <v>1.7452406437283512E-2</v>
      </c>
      <c r="AP78" s="78">
        <f t="shared" si="75"/>
        <v>89.000152273922495</v>
      </c>
      <c r="AQ78" s="11"/>
      <c r="AR78" s="11"/>
      <c r="AS78" s="11"/>
      <c r="AT78" s="33">
        <f t="shared" si="59"/>
        <v>1</v>
      </c>
      <c r="AU78" s="33">
        <f t="shared" si="60"/>
        <v>0</v>
      </c>
      <c r="AV78" s="33">
        <f t="shared" si="61"/>
        <v>0</v>
      </c>
      <c r="AW78" s="34">
        <f t="shared" si="62"/>
        <v>-1.7449748351250485E-2</v>
      </c>
      <c r="AX78" s="34">
        <f t="shared" si="63"/>
        <v>-3.0458649045213493E-4</v>
      </c>
      <c r="AY78" s="34">
        <f t="shared" si="64"/>
        <v>0.99984769515639127</v>
      </c>
      <c r="AZ78" s="34">
        <f t="shared" si="40"/>
        <v>-1.7449748351250485E-2</v>
      </c>
      <c r="BA78" s="34">
        <f t="shared" si="76"/>
        <v>1</v>
      </c>
      <c r="BB78" s="34">
        <f t="shared" si="77"/>
        <v>1</v>
      </c>
      <c r="BC78" s="34">
        <f t="shared" si="78"/>
        <v>-1.7449748351250485E-2</v>
      </c>
      <c r="BD78" s="31">
        <f t="shared" si="79"/>
        <v>-0.99984767969313781</v>
      </c>
      <c r="BE78" s="11"/>
      <c r="BF78" s="11"/>
      <c r="BG78" s="11"/>
      <c r="BH78" s="11"/>
      <c r="BI78" s="11"/>
      <c r="BJ78" s="11"/>
      <c r="BK78" s="11"/>
    </row>
    <row r="79" spans="2:63" ht="18.75" thickBot="1">
      <c r="B79" s="141">
        <v>73</v>
      </c>
      <c r="C79" s="50">
        <v>1</v>
      </c>
      <c r="D79" s="50">
        <v>1</v>
      </c>
      <c r="E79" s="133" t="s">
        <v>7</v>
      </c>
      <c r="F79" s="143"/>
      <c r="G79" s="51">
        <v>0</v>
      </c>
      <c r="H79" s="51">
        <v>0</v>
      </c>
      <c r="I79" s="47">
        <f t="shared" si="65"/>
        <v>0.99984767969313781</v>
      </c>
      <c r="J79" s="49">
        <f t="shared" si="66"/>
        <v>0</v>
      </c>
      <c r="K79" s="118" t="str">
        <f t="shared" si="67"/>
        <v>I</v>
      </c>
      <c r="L79" s="123"/>
      <c r="M79" s="10">
        <v>0</v>
      </c>
      <c r="N79" s="136" t="s">
        <v>34</v>
      </c>
      <c r="O79" s="7">
        <f t="shared" si="41"/>
        <v>0</v>
      </c>
      <c r="P79" s="8">
        <f t="shared" si="42"/>
        <v>91</v>
      </c>
      <c r="Q79" s="40">
        <f t="shared" si="43"/>
        <v>91</v>
      </c>
      <c r="R79" s="41">
        <f t="shared" si="68"/>
        <v>0</v>
      </c>
      <c r="S79" s="127" t="str">
        <f t="shared" si="69"/>
        <v>N</v>
      </c>
      <c r="T79" s="131"/>
      <c r="U79" s="114">
        <v>0</v>
      </c>
      <c r="V79" s="74">
        <f t="shared" si="44"/>
        <v>0.99984772607724903</v>
      </c>
      <c r="W79" s="79">
        <f t="shared" si="70"/>
        <v>89.000152273922495</v>
      </c>
      <c r="X79" s="71" t="str">
        <f t="shared" si="71"/>
        <v>I</v>
      </c>
      <c r="Y79" s="9" t="str">
        <f t="shared" si="45"/>
        <v>I</v>
      </c>
      <c r="Z79" s="9" t="b">
        <f t="shared" si="46"/>
        <v>0</v>
      </c>
      <c r="AA79" s="9" t="b">
        <f t="shared" si="47"/>
        <v>0</v>
      </c>
      <c r="AB79" s="14" t="str">
        <f t="shared" si="72"/>
        <v>NÃO</v>
      </c>
      <c r="AC79" s="25" t="str">
        <f t="shared" si="48"/>
        <v>N</v>
      </c>
      <c r="AD79" s="14" t="b">
        <f t="shared" si="49"/>
        <v>0</v>
      </c>
      <c r="AE79" s="14" t="b">
        <f t="shared" si="50"/>
        <v>0</v>
      </c>
      <c r="AF79" s="26" t="str">
        <f t="shared" si="73"/>
        <v>NÃO</v>
      </c>
      <c r="AG79" s="25" t="str">
        <f t="shared" si="51"/>
        <v>I</v>
      </c>
      <c r="AH79" s="14" t="str">
        <f t="shared" si="52"/>
        <v>I</v>
      </c>
      <c r="AI79" s="14" t="b">
        <f t="shared" si="53"/>
        <v>0</v>
      </c>
      <c r="AJ79" s="26" t="str">
        <f t="shared" si="54"/>
        <v>NÃO</v>
      </c>
      <c r="AK79" s="14">
        <f t="shared" si="55"/>
        <v>0</v>
      </c>
      <c r="AL79" s="14">
        <f t="shared" si="56"/>
        <v>1.7452406437283512E-2</v>
      </c>
      <c r="AM79" s="24">
        <f t="shared" si="74"/>
        <v>0</v>
      </c>
      <c r="AN79" s="14">
        <f t="shared" si="57"/>
        <v>1.7449749160682683E-2</v>
      </c>
      <c r="AO79" s="14">
        <f t="shared" si="58"/>
        <v>1.7452406437283512E-2</v>
      </c>
      <c r="AP79" s="78">
        <f t="shared" si="75"/>
        <v>89.000152273922495</v>
      </c>
      <c r="AQ79" s="11"/>
      <c r="AR79" s="11"/>
      <c r="AS79" s="11"/>
      <c r="AT79" s="33">
        <f t="shared" si="59"/>
        <v>1</v>
      </c>
      <c r="AU79" s="33">
        <f t="shared" si="60"/>
        <v>0</v>
      </c>
      <c r="AV79" s="33">
        <f t="shared" si="61"/>
        <v>0</v>
      </c>
      <c r="AW79" s="34">
        <f t="shared" si="62"/>
        <v>-1.7449748351250485E-2</v>
      </c>
      <c r="AX79" s="34">
        <f t="shared" si="63"/>
        <v>-3.0458649045213493E-4</v>
      </c>
      <c r="AY79" s="34">
        <f t="shared" si="64"/>
        <v>0.99984769515639127</v>
      </c>
      <c r="AZ79" s="34">
        <f t="shared" si="40"/>
        <v>-1.7449748351250485E-2</v>
      </c>
      <c r="BA79" s="34">
        <f t="shared" si="76"/>
        <v>1</v>
      </c>
      <c r="BB79" s="34">
        <f t="shared" si="77"/>
        <v>1</v>
      </c>
      <c r="BC79" s="34">
        <f t="shared" si="78"/>
        <v>-1.7449748351250485E-2</v>
      </c>
      <c r="BD79" s="31">
        <f t="shared" si="79"/>
        <v>-0.99984767969313781</v>
      </c>
      <c r="BE79" s="11"/>
      <c r="BF79" s="11"/>
      <c r="BG79" s="11"/>
      <c r="BH79" s="11"/>
      <c r="BI79" s="11"/>
      <c r="BJ79" s="11"/>
      <c r="BK79" s="11"/>
    </row>
    <row r="80" spans="2:63" ht="18.75" thickBot="1">
      <c r="B80" s="141">
        <v>74</v>
      </c>
      <c r="C80" s="50">
        <v>1</v>
      </c>
      <c r="D80" s="50">
        <v>1</v>
      </c>
      <c r="E80" s="133" t="s">
        <v>7</v>
      </c>
      <c r="F80" s="143"/>
      <c r="G80" s="51">
        <v>0</v>
      </c>
      <c r="H80" s="51">
        <v>0</v>
      </c>
      <c r="I80" s="47">
        <f t="shared" si="65"/>
        <v>0.99984767969313781</v>
      </c>
      <c r="J80" s="49">
        <f t="shared" si="66"/>
        <v>0</v>
      </c>
      <c r="K80" s="118" t="str">
        <f t="shared" si="67"/>
        <v>I</v>
      </c>
      <c r="L80" s="123"/>
      <c r="M80" s="10">
        <v>0</v>
      </c>
      <c r="N80" s="136" t="s">
        <v>34</v>
      </c>
      <c r="O80" s="7">
        <f t="shared" si="41"/>
        <v>0</v>
      </c>
      <c r="P80" s="8">
        <f t="shared" si="42"/>
        <v>91</v>
      </c>
      <c r="Q80" s="40">
        <f t="shared" si="43"/>
        <v>91</v>
      </c>
      <c r="R80" s="41">
        <f t="shared" si="68"/>
        <v>0</v>
      </c>
      <c r="S80" s="127" t="str">
        <f t="shared" si="69"/>
        <v>N</v>
      </c>
      <c r="T80" s="131"/>
      <c r="U80" s="114">
        <v>0</v>
      </c>
      <c r="V80" s="74">
        <f t="shared" si="44"/>
        <v>0.99984772607724903</v>
      </c>
      <c r="W80" s="79">
        <f t="shared" si="70"/>
        <v>89.000152273922495</v>
      </c>
      <c r="X80" s="71" t="str">
        <f t="shared" si="71"/>
        <v>I</v>
      </c>
      <c r="Y80" s="9" t="str">
        <f t="shared" si="45"/>
        <v>I</v>
      </c>
      <c r="Z80" s="9" t="b">
        <f t="shared" si="46"/>
        <v>0</v>
      </c>
      <c r="AA80" s="9" t="b">
        <f t="shared" si="47"/>
        <v>0</v>
      </c>
      <c r="AB80" s="14" t="str">
        <f t="shared" si="72"/>
        <v>NÃO</v>
      </c>
      <c r="AC80" s="25" t="str">
        <f t="shared" si="48"/>
        <v>N</v>
      </c>
      <c r="AD80" s="14" t="b">
        <f t="shared" si="49"/>
        <v>0</v>
      </c>
      <c r="AE80" s="14" t="b">
        <f t="shared" si="50"/>
        <v>0</v>
      </c>
      <c r="AF80" s="26" t="str">
        <f t="shared" si="73"/>
        <v>NÃO</v>
      </c>
      <c r="AG80" s="25" t="str">
        <f t="shared" si="51"/>
        <v>I</v>
      </c>
      <c r="AH80" s="14" t="str">
        <f t="shared" si="52"/>
        <v>I</v>
      </c>
      <c r="AI80" s="14" t="b">
        <f t="shared" si="53"/>
        <v>0</v>
      </c>
      <c r="AJ80" s="26" t="str">
        <f t="shared" si="54"/>
        <v>NÃO</v>
      </c>
      <c r="AK80" s="14">
        <f t="shared" si="55"/>
        <v>0</v>
      </c>
      <c r="AL80" s="14">
        <f t="shared" si="56"/>
        <v>1.7452406437283512E-2</v>
      </c>
      <c r="AM80" s="24">
        <f t="shared" si="74"/>
        <v>0</v>
      </c>
      <c r="AN80" s="14">
        <f t="shared" si="57"/>
        <v>1.7449749160682683E-2</v>
      </c>
      <c r="AO80" s="14">
        <f t="shared" si="58"/>
        <v>1.7452406437283512E-2</v>
      </c>
      <c r="AP80" s="78">
        <f t="shared" si="75"/>
        <v>89.000152273922495</v>
      </c>
      <c r="AQ80" s="11"/>
      <c r="AR80" s="11"/>
      <c r="AS80" s="11"/>
      <c r="AT80" s="33">
        <f t="shared" si="59"/>
        <v>1</v>
      </c>
      <c r="AU80" s="33">
        <f t="shared" si="60"/>
        <v>0</v>
      </c>
      <c r="AV80" s="33">
        <f t="shared" si="61"/>
        <v>0</v>
      </c>
      <c r="AW80" s="34">
        <f t="shared" si="62"/>
        <v>-1.7449748351250485E-2</v>
      </c>
      <c r="AX80" s="34">
        <f t="shared" si="63"/>
        <v>-3.0458649045213493E-4</v>
      </c>
      <c r="AY80" s="34">
        <f t="shared" si="64"/>
        <v>0.99984769515639127</v>
      </c>
      <c r="AZ80" s="34">
        <f t="shared" si="40"/>
        <v>-1.7449748351250485E-2</v>
      </c>
      <c r="BA80" s="34">
        <f t="shared" si="76"/>
        <v>1</v>
      </c>
      <c r="BB80" s="34">
        <f t="shared" si="77"/>
        <v>1</v>
      </c>
      <c r="BC80" s="34">
        <f t="shared" si="78"/>
        <v>-1.7449748351250485E-2</v>
      </c>
      <c r="BD80" s="31">
        <f t="shared" si="79"/>
        <v>-0.99984767969313781</v>
      </c>
      <c r="BE80" s="11"/>
      <c r="BF80" s="11"/>
      <c r="BG80" s="11"/>
      <c r="BH80" s="11"/>
      <c r="BI80" s="11"/>
      <c r="BJ80" s="11"/>
      <c r="BK80" s="11"/>
    </row>
    <row r="81" spans="2:63" ht="18.75" thickBot="1">
      <c r="B81" s="141">
        <v>75</v>
      </c>
      <c r="C81" s="50">
        <v>1</v>
      </c>
      <c r="D81" s="50">
        <v>1</v>
      </c>
      <c r="E81" s="133" t="s">
        <v>7</v>
      </c>
      <c r="F81" s="143"/>
      <c r="G81" s="51">
        <v>0</v>
      </c>
      <c r="H81" s="51">
        <v>0</v>
      </c>
      <c r="I81" s="47">
        <f t="shared" si="65"/>
        <v>0.99984767969313781</v>
      </c>
      <c r="J81" s="49">
        <f t="shared" si="66"/>
        <v>0</v>
      </c>
      <c r="K81" s="118" t="str">
        <f t="shared" si="67"/>
        <v>I</v>
      </c>
      <c r="L81" s="123"/>
      <c r="M81" s="10">
        <v>0</v>
      </c>
      <c r="N81" s="136" t="s">
        <v>34</v>
      </c>
      <c r="O81" s="7">
        <f t="shared" si="41"/>
        <v>0</v>
      </c>
      <c r="P81" s="8">
        <f t="shared" si="42"/>
        <v>91</v>
      </c>
      <c r="Q81" s="40">
        <f t="shared" si="43"/>
        <v>91</v>
      </c>
      <c r="R81" s="41">
        <f t="shared" si="68"/>
        <v>0</v>
      </c>
      <c r="S81" s="127" t="str">
        <f t="shared" si="69"/>
        <v>N</v>
      </c>
      <c r="T81" s="131"/>
      <c r="U81" s="114">
        <v>0</v>
      </c>
      <c r="V81" s="74">
        <f t="shared" si="44"/>
        <v>0.99984772607724903</v>
      </c>
      <c r="W81" s="79">
        <f t="shared" si="70"/>
        <v>89.000152273922495</v>
      </c>
      <c r="X81" s="71" t="str">
        <f t="shared" si="71"/>
        <v>I</v>
      </c>
      <c r="Y81" s="9" t="str">
        <f t="shared" si="45"/>
        <v>I</v>
      </c>
      <c r="Z81" s="9" t="b">
        <f t="shared" si="46"/>
        <v>0</v>
      </c>
      <c r="AA81" s="9" t="b">
        <f t="shared" si="47"/>
        <v>0</v>
      </c>
      <c r="AB81" s="14" t="str">
        <f t="shared" si="72"/>
        <v>NÃO</v>
      </c>
      <c r="AC81" s="25" t="str">
        <f t="shared" si="48"/>
        <v>N</v>
      </c>
      <c r="AD81" s="14" t="b">
        <f t="shared" si="49"/>
        <v>0</v>
      </c>
      <c r="AE81" s="14" t="b">
        <f t="shared" si="50"/>
        <v>0</v>
      </c>
      <c r="AF81" s="26" t="str">
        <f t="shared" si="73"/>
        <v>NÃO</v>
      </c>
      <c r="AG81" s="25" t="str">
        <f t="shared" si="51"/>
        <v>I</v>
      </c>
      <c r="AH81" s="14" t="str">
        <f t="shared" si="52"/>
        <v>I</v>
      </c>
      <c r="AI81" s="14" t="b">
        <f t="shared" si="53"/>
        <v>0</v>
      </c>
      <c r="AJ81" s="26" t="str">
        <f t="shared" si="54"/>
        <v>NÃO</v>
      </c>
      <c r="AK81" s="14">
        <f t="shared" si="55"/>
        <v>0</v>
      </c>
      <c r="AL81" s="14">
        <f t="shared" si="56"/>
        <v>1.7452406437283512E-2</v>
      </c>
      <c r="AM81" s="24">
        <f t="shared" si="74"/>
        <v>0</v>
      </c>
      <c r="AN81" s="14">
        <f t="shared" si="57"/>
        <v>1.7449749160682683E-2</v>
      </c>
      <c r="AO81" s="14">
        <f t="shared" si="58"/>
        <v>1.7452406437283512E-2</v>
      </c>
      <c r="AP81" s="78">
        <f t="shared" si="75"/>
        <v>89.000152273922495</v>
      </c>
      <c r="AQ81" s="11"/>
      <c r="AR81" s="11"/>
      <c r="AS81" s="11"/>
      <c r="AT81" s="33">
        <f t="shared" si="59"/>
        <v>1</v>
      </c>
      <c r="AU81" s="33">
        <f t="shared" si="60"/>
        <v>0</v>
      </c>
      <c r="AV81" s="33">
        <f t="shared" si="61"/>
        <v>0</v>
      </c>
      <c r="AW81" s="34">
        <f t="shared" si="62"/>
        <v>-1.7449748351250485E-2</v>
      </c>
      <c r="AX81" s="34">
        <f t="shared" si="63"/>
        <v>-3.0458649045213493E-4</v>
      </c>
      <c r="AY81" s="34">
        <f t="shared" si="64"/>
        <v>0.99984769515639127</v>
      </c>
      <c r="AZ81" s="34">
        <f t="shared" si="40"/>
        <v>-1.7449748351250485E-2</v>
      </c>
      <c r="BA81" s="34">
        <f t="shared" si="76"/>
        <v>1</v>
      </c>
      <c r="BB81" s="34">
        <f t="shared" si="77"/>
        <v>1</v>
      </c>
      <c r="BC81" s="34">
        <f t="shared" si="78"/>
        <v>-1.7449748351250485E-2</v>
      </c>
      <c r="BD81" s="31">
        <f t="shared" si="79"/>
        <v>-0.99984767969313781</v>
      </c>
      <c r="BE81" s="11"/>
      <c r="BF81" s="11"/>
      <c r="BG81" s="11"/>
      <c r="BH81" s="11"/>
      <c r="BI81" s="11"/>
      <c r="BJ81" s="11"/>
      <c r="BK81" s="11"/>
    </row>
    <row r="82" spans="2:63" ht="18.75" thickBot="1">
      <c r="B82" s="141">
        <v>76</v>
      </c>
      <c r="C82" s="50">
        <v>1</v>
      </c>
      <c r="D82" s="50">
        <v>1</v>
      </c>
      <c r="E82" s="133" t="s">
        <v>7</v>
      </c>
      <c r="F82" s="143"/>
      <c r="G82" s="51">
        <v>0</v>
      </c>
      <c r="H82" s="51">
        <v>0</v>
      </c>
      <c r="I82" s="47">
        <f t="shared" si="65"/>
        <v>0.99984767969313781</v>
      </c>
      <c r="J82" s="49">
        <f t="shared" si="66"/>
        <v>0</v>
      </c>
      <c r="K82" s="118" t="str">
        <f t="shared" si="67"/>
        <v>I</v>
      </c>
      <c r="L82" s="123"/>
      <c r="M82" s="10">
        <v>0</v>
      </c>
      <c r="N82" s="136" t="s">
        <v>34</v>
      </c>
      <c r="O82" s="7">
        <f t="shared" si="41"/>
        <v>0</v>
      </c>
      <c r="P82" s="8">
        <f t="shared" si="42"/>
        <v>91</v>
      </c>
      <c r="Q82" s="40">
        <f t="shared" si="43"/>
        <v>91</v>
      </c>
      <c r="R82" s="41">
        <f t="shared" si="68"/>
        <v>0</v>
      </c>
      <c r="S82" s="127" t="str">
        <f t="shared" si="69"/>
        <v>N</v>
      </c>
      <c r="T82" s="131"/>
      <c r="U82" s="114">
        <v>0</v>
      </c>
      <c r="V82" s="74">
        <f t="shared" si="44"/>
        <v>0.99984772607724903</v>
      </c>
      <c r="W82" s="79">
        <f t="shared" si="70"/>
        <v>89.000152273922495</v>
      </c>
      <c r="X82" s="71" t="str">
        <f t="shared" si="71"/>
        <v>I</v>
      </c>
      <c r="Y82" s="9" t="str">
        <f t="shared" si="45"/>
        <v>I</v>
      </c>
      <c r="Z82" s="9" t="b">
        <f t="shared" si="46"/>
        <v>0</v>
      </c>
      <c r="AA82" s="9" t="b">
        <f t="shared" si="47"/>
        <v>0</v>
      </c>
      <c r="AB82" s="14" t="str">
        <f t="shared" si="72"/>
        <v>NÃO</v>
      </c>
      <c r="AC82" s="25" t="str">
        <f t="shared" si="48"/>
        <v>N</v>
      </c>
      <c r="AD82" s="14" t="b">
        <f t="shared" si="49"/>
        <v>0</v>
      </c>
      <c r="AE82" s="14" t="b">
        <f t="shared" si="50"/>
        <v>0</v>
      </c>
      <c r="AF82" s="26" t="str">
        <f t="shared" si="73"/>
        <v>NÃO</v>
      </c>
      <c r="AG82" s="25" t="str">
        <f t="shared" si="51"/>
        <v>I</v>
      </c>
      <c r="AH82" s="14" t="str">
        <f t="shared" si="52"/>
        <v>I</v>
      </c>
      <c r="AI82" s="14" t="b">
        <f t="shared" si="53"/>
        <v>0</v>
      </c>
      <c r="AJ82" s="26" t="str">
        <f t="shared" si="54"/>
        <v>NÃO</v>
      </c>
      <c r="AK82" s="14">
        <f t="shared" si="55"/>
        <v>0</v>
      </c>
      <c r="AL82" s="14">
        <f t="shared" si="56"/>
        <v>1.7452406437283512E-2</v>
      </c>
      <c r="AM82" s="24">
        <f t="shared" si="74"/>
        <v>0</v>
      </c>
      <c r="AN82" s="14">
        <f t="shared" si="57"/>
        <v>1.7449749160682683E-2</v>
      </c>
      <c r="AO82" s="14">
        <f t="shared" si="58"/>
        <v>1.7452406437283512E-2</v>
      </c>
      <c r="AP82" s="78">
        <f t="shared" si="75"/>
        <v>89.000152273922495</v>
      </c>
      <c r="AQ82" s="11"/>
      <c r="AR82" s="11"/>
      <c r="AS82" s="11"/>
      <c r="AT82" s="33">
        <f t="shared" si="59"/>
        <v>1</v>
      </c>
      <c r="AU82" s="33">
        <f t="shared" si="60"/>
        <v>0</v>
      </c>
      <c r="AV82" s="33">
        <f t="shared" si="61"/>
        <v>0</v>
      </c>
      <c r="AW82" s="34">
        <f t="shared" si="62"/>
        <v>-1.7449748351250485E-2</v>
      </c>
      <c r="AX82" s="34">
        <f t="shared" si="63"/>
        <v>-3.0458649045213493E-4</v>
      </c>
      <c r="AY82" s="34">
        <f t="shared" si="64"/>
        <v>0.99984769515639127</v>
      </c>
      <c r="AZ82" s="34">
        <f t="shared" si="40"/>
        <v>-1.7449748351250485E-2</v>
      </c>
      <c r="BA82" s="34">
        <f t="shared" si="76"/>
        <v>1</v>
      </c>
      <c r="BB82" s="34">
        <f t="shared" si="77"/>
        <v>1</v>
      </c>
      <c r="BC82" s="34">
        <f t="shared" si="78"/>
        <v>-1.7449748351250485E-2</v>
      </c>
      <c r="BD82" s="31">
        <f t="shared" si="79"/>
        <v>-0.99984767969313781</v>
      </c>
      <c r="BE82" s="11"/>
      <c r="BF82" s="11"/>
      <c r="BG82" s="11"/>
      <c r="BH82" s="11"/>
      <c r="BI82" s="11"/>
      <c r="BJ82" s="11"/>
      <c r="BK82" s="11"/>
    </row>
    <row r="83" spans="2:63" ht="18.75" thickBot="1">
      <c r="B83" s="141">
        <v>77</v>
      </c>
      <c r="C83" s="50">
        <v>1</v>
      </c>
      <c r="D83" s="50">
        <v>1</v>
      </c>
      <c r="E83" s="133" t="s">
        <v>7</v>
      </c>
      <c r="F83" s="143"/>
      <c r="G83" s="51">
        <v>0</v>
      </c>
      <c r="H83" s="51">
        <v>0</v>
      </c>
      <c r="I83" s="47">
        <f t="shared" si="65"/>
        <v>0.99984767969313781</v>
      </c>
      <c r="J83" s="49">
        <f t="shared" si="66"/>
        <v>0</v>
      </c>
      <c r="K83" s="118" t="str">
        <f t="shared" si="67"/>
        <v>I</v>
      </c>
      <c r="L83" s="123"/>
      <c r="M83" s="10">
        <v>0</v>
      </c>
      <c r="N83" s="136" t="s">
        <v>34</v>
      </c>
      <c r="O83" s="7">
        <f t="shared" si="41"/>
        <v>0</v>
      </c>
      <c r="P83" s="8">
        <f t="shared" si="42"/>
        <v>91</v>
      </c>
      <c r="Q83" s="40">
        <f t="shared" si="43"/>
        <v>91</v>
      </c>
      <c r="R83" s="41">
        <f t="shared" si="68"/>
        <v>0</v>
      </c>
      <c r="S83" s="127" t="str">
        <f t="shared" si="69"/>
        <v>N</v>
      </c>
      <c r="T83" s="131"/>
      <c r="U83" s="114">
        <v>0</v>
      </c>
      <c r="V83" s="74">
        <f t="shared" si="44"/>
        <v>0.99984772607724903</v>
      </c>
      <c r="W83" s="79">
        <f t="shared" si="70"/>
        <v>89.000152273922495</v>
      </c>
      <c r="X83" s="71" t="str">
        <f t="shared" si="71"/>
        <v>I</v>
      </c>
      <c r="Y83" s="9" t="str">
        <f t="shared" si="45"/>
        <v>I</v>
      </c>
      <c r="Z83" s="9" t="b">
        <f t="shared" si="46"/>
        <v>0</v>
      </c>
      <c r="AA83" s="9" t="b">
        <f t="shared" si="47"/>
        <v>0</v>
      </c>
      <c r="AB83" s="14" t="str">
        <f t="shared" si="72"/>
        <v>NÃO</v>
      </c>
      <c r="AC83" s="25" t="str">
        <f t="shared" si="48"/>
        <v>N</v>
      </c>
      <c r="AD83" s="14" t="b">
        <f t="shared" si="49"/>
        <v>0</v>
      </c>
      <c r="AE83" s="14" t="b">
        <f t="shared" si="50"/>
        <v>0</v>
      </c>
      <c r="AF83" s="26" t="str">
        <f t="shared" si="73"/>
        <v>NÃO</v>
      </c>
      <c r="AG83" s="25" t="str">
        <f t="shared" si="51"/>
        <v>I</v>
      </c>
      <c r="AH83" s="14" t="str">
        <f t="shared" si="52"/>
        <v>I</v>
      </c>
      <c r="AI83" s="14" t="b">
        <f t="shared" si="53"/>
        <v>0</v>
      </c>
      <c r="AJ83" s="26" t="str">
        <f t="shared" si="54"/>
        <v>NÃO</v>
      </c>
      <c r="AK83" s="14">
        <f t="shared" si="55"/>
        <v>0</v>
      </c>
      <c r="AL83" s="14">
        <f t="shared" si="56"/>
        <v>1.7452406437283512E-2</v>
      </c>
      <c r="AM83" s="24">
        <f t="shared" si="74"/>
        <v>0</v>
      </c>
      <c r="AN83" s="14">
        <f t="shared" si="57"/>
        <v>1.7449749160682683E-2</v>
      </c>
      <c r="AO83" s="14">
        <f t="shared" si="58"/>
        <v>1.7452406437283512E-2</v>
      </c>
      <c r="AP83" s="78">
        <f t="shared" si="75"/>
        <v>89.000152273922495</v>
      </c>
      <c r="AQ83" s="11"/>
      <c r="AR83" s="11"/>
      <c r="AS83" s="11"/>
      <c r="AT83" s="33">
        <f t="shared" si="59"/>
        <v>1</v>
      </c>
      <c r="AU83" s="33">
        <f t="shared" si="60"/>
        <v>0</v>
      </c>
      <c r="AV83" s="33">
        <f t="shared" si="61"/>
        <v>0</v>
      </c>
      <c r="AW83" s="34">
        <f t="shared" si="62"/>
        <v>-1.7449748351250485E-2</v>
      </c>
      <c r="AX83" s="34">
        <f t="shared" si="63"/>
        <v>-3.0458649045213493E-4</v>
      </c>
      <c r="AY83" s="34">
        <f t="shared" si="64"/>
        <v>0.99984769515639127</v>
      </c>
      <c r="AZ83" s="34">
        <f t="shared" si="40"/>
        <v>-1.7449748351250485E-2</v>
      </c>
      <c r="BA83" s="34">
        <f t="shared" si="76"/>
        <v>1</v>
      </c>
      <c r="BB83" s="34">
        <f t="shared" si="77"/>
        <v>1</v>
      </c>
      <c r="BC83" s="34">
        <f t="shared" si="78"/>
        <v>-1.7449748351250485E-2</v>
      </c>
      <c r="BD83" s="31">
        <f t="shared" si="79"/>
        <v>-0.99984767969313781</v>
      </c>
      <c r="BE83" s="11"/>
      <c r="BF83" s="11"/>
      <c r="BG83" s="11"/>
      <c r="BH83" s="11"/>
      <c r="BI83" s="11"/>
      <c r="BJ83" s="11"/>
      <c r="BK83" s="11"/>
    </row>
    <row r="84" spans="2:63" ht="18.75" thickBot="1">
      <c r="B84" s="141">
        <v>78</v>
      </c>
      <c r="C84" s="50">
        <v>1</v>
      </c>
      <c r="D84" s="50">
        <v>1</v>
      </c>
      <c r="E84" s="133" t="s">
        <v>7</v>
      </c>
      <c r="F84" s="143"/>
      <c r="G84" s="51">
        <v>0</v>
      </c>
      <c r="H84" s="51">
        <v>0</v>
      </c>
      <c r="I84" s="47">
        <f t="shared" si="65"/>
        <v>0.99984767969313781</v>
      </c>
      <c r="J84" s="49">
        <f t="shared" si="66"/>
        <v>0</v>
      </c>
      <c r="K84" s="118" t="str">
        <f t="shared" si="67"/>
        <v>I</v>
      </c>
      <c r="L84" s="123"/>
      <c r="M84" s="10">
        <v>0</v>
      </c>
      <c r="N84" s="136" t="s">
        <v>34</v>
      </c>
      <c r="O84" s="7">
        <f t="shared" si="41"/>
        <v>0</v>
      </c>
      <c r="P84" s="8">
        <f t="shared" si="42"/>
        <v>91</v>
      </c>
      <c r="Q84" s="40">
        <f t="shared" si="43"/>
        <v>91</v>
      </c>
      <c r="R84" s="41">
        <f t="shared" si="68"/>
        <v>0</v>
      </c>
      <c r="S84" s="127" t="str">
        <f t="shared" si="69"/>
        <v>N</v>
      </c>
      <c r="T84" s="131"/>
      <c r="U84" s="114">
        <v>0</v>
      </c>
      <c r="V84" s="74">
        <f t="shared" si="44"/>
        <v>0.99984772607724903</v>
      </c>
      <c r="W84" s="79">
        <f t="shared" si="70"/>
        <v>89.000152273922495</v>
      </c>
      <c r="X84" s="71" t="str">
        <f t="shared" si="71"/>
        <v>I</v>
      </c>
      <c r="Y84" s="9" t="str">
        <f t="shared" si="45"/>
        <v>I</v>
      </c>
      <c r="Z84" s="9" t="b">
        <f t="shared" si="46"/>
        <v>0</v>
      </c>
      <c r="AA84" s="9" t="b">
        <f t="shared" si="47"/>
        <v>0</v>
      </c>
      <c r="AB84" s="14" t="str">
        <f t="shared" si="72"/>
        <v>NÃO</v>
      </c>
      <c r="AC84" s="25" t="str">
        <f t="shared" si="48"/>
        <v>N</v>
      </c>
      <c r="AD84" s="14" t="b">
        <f t="shared" si="49"/>
        <v>0</v>
      </c>
      <c r="AE84" s="14" t="b">
        <f t="shared" si="50"/>
        <v>0</v>
      </c>
      <c r="AF84" s="26" t="str">
        <f t="shared" si="73"/>
        <v>NÃO</v>
      </c>
      <c r="AG84" s="25" t="str">
        <f t="shared" si="51"/>
        <v>I</v>
      </c>
      <c r="AH84" s="14" t="str">
        <f t="shared" si="52"/>
        <v>I</v>
      </c>
      <c r="AI84" s="14" t="b">
        <f t="shared" si="53"/>
        <v>0</v>
      </c>
      <c r="AJ84" s="26" t="str">
        <f t="shared" si="54"/>
        <v>NÃO</v>
      </c>
      <c r="AK84" s="14">
        <f t="shared" si="55"/>
        <v>0</v>
      </c>
      <c r="AL84" s="14">
        <f t="shared" si="56"/>
        <v>1.7452406437283512E-2</v>
      </c>
      <c r="AM84" s="24">
        <f t="shared" si="74"/>
        <v>0</v>
      </c>
      <c r="AN84" s="14">
        <f t="shared" si="57"/>
        <v>1.7449749160682683E-2</v>
      </c>
      <c r="AO84" s="14">
        <f t="shared" si="58"/>
        <v>1.7452406437283512E-2</v>
      </c>
      <c r="AP84" s="78">
        <f t="shared" si="75"/>
        <v>89.000152273922495</v>
      </c>
      <c r="AQ84" s="11"/>
      <c r="AR84" s="11"/>
      <c r="AS84" s="11"/>
      <c r="AT84" s="33">
        <f t="shared" si="59"/>
        <v>1</v>
      </c>
      <c r="AU84" s="33">
        <f t="shared" si="60"/>
        <v>0</v>
      </c>
      <c r="AV84" s="33">
        <f t="shared" si="61"/>
        <v>0</v>
      </c>
      <c r="AW84" s="34">
        <f t="shared" si="62"/>
        <v>-1.7449748351250485E-2</v>
      </c>
      <c r="AX84" s="34">
        <f t="shared" si="63"/>
        <v>-3.0458649045213493E-4</v>
      </c>
      <c r="AY84" s="34">
        <f t="shared" si="64"/>
        <v>0.99984769515639127</v>
      </c>
      <c r="AZ84" s="34">
        <f t="shared" si="40"/>
        <v>-1.7449748351250485E-2</v>
      </c>
      <c r="BA84" s="34">
        <f t="shared" si="76"/>
        <v>1</v>
      </c>
      <c r="BB84" s="34">
        <f t="shared" si="77"/>
        <v>1</v>
      </c>
      <c r="BC84" s="34">
        <f t="shared" si="78"/>
        <v>-1.7449748351250485E-2</v>
      </c>
      <c r="BD84" s="31">
        <f t="shared" si="79"/>
        <v>-0.99984767969313781</v>
      </c>
      <c r="BE84" s="11"/>
      <c r="BF84" s="11"/>
      <c r="BG84" s="11"/>
      <c r="BH84" s="11"/>
      <c r="BI84" s="11"/>
      <c r="BJ84" s="11"/>
      <c r="BK84" s="11"/>
    </row>
    <row r="85" spans="2:63" ht="18.75" thickBot="1">
      <c r="B85" s="141">
        <v>79</v>
      </c>
      <c r="C85" s="50">
        <v>1</v>
      </c>
      <c r="D85" s="50">
        <v>1</v>
      </c>
      <c r="E85" s="133" t="s">
        <v>7</v>
      </c>
      <c r="F85" s="143"/>
      <c r="G85" s="51">
        <v>0</v>
      </c>
      <c r="H85" s="51">
        <v>0</v>
      </c>
      <c r="I85" s="47">
        <f t="shared" si="65"/>
        <v>0.99984767969313781</v>
      </c>
      <c r="J85" s="49">
        <f t="shared" si="66"/>
        <v>0</v>
      </c>
      <c r="K85" s="118" t="str">
        <f t="shared" si="67"/>
        <v>I</v>
      </c>
      <c r="L85" s="123"/>
      <c r="M85" s="10">
        <v>0</v>
      </c>
      <c r="N85" s="136" t="s">
        <v>34</v>
      </c>
      <c r="O85" s="7">
        <f t="shared" si="41"/>
        <v>0</v>
      </c>
      <c r="P85" s="8">
        <f t="shared" si="42"/>
        <v>91</v>
      </c>
      <c r="Q85" s="40">
        <f t="shared" si="43"/>
        <v>91</v>
      </c>
      <c r="R85" s="41">
        <f t="shared" si="68"/>
        <v>0</v>
      </c>
      <c r="S85" s="127" t="str">
        <f t="shared" si="69"/>
        <v>N</v>
      </c>
      <c r="T85" s="131"/>
      <c r="U85" s="114">
        <v>0</v>
      </c>
      <c r="V85" s="74">
        <f t="shared" si="44"/>
        <v>0.99984772607724903</v>
      </c>
      <c r="W85" s="79">
        <f t="shared" si="70"/>
        <v>89.000152273922495</v>
      </c>
      <c r="X85" s="71" t="str">
        <f t="shared" si="71"/>
        <v>I</v>
      </c>
      <c r="Y85" s="9" t="str">
        <f t="shared" si="45"/>
        <v>I</v>
      </c>
      <c r="Z85" s="9" t="b">
        <f t="shared" si="46"/>
        <v>0</v>
      </c>
      <c r="AA85" s="9" t="b">
        <f t="shared" si="47"/>
        <v>0</v>
      </c>
      <c r="AB85" s="14" t="str">
        <f t="shared" si="72"/>
        <v>NÃO</v>
      </c>
      <c r="AC85" s="25" t="str">
        <f t="shared" si="48"/>
        <v>N</v>
      </c>
      <c r="AD85" s="14" t="b">
        <f t="shared" si="49"/>
        <v>0</v>
      </c>
      <c r="AE85" s="14" t="b">
        <f t="shared" si="50"/>
        <v>0</v>
      </c>
      <c r="AF85" s="26" t="str">
        <f t="shared" si="73"/>
        <v>NÃO</v>
      </c>
      <c r="AG85" s="25" t="str">
        <f t="shared" si="51"/>
        <v>I</v>
      </c>
      <c r="AH85" s="14" t="str">
        <f t="shared" si="52"/>
        <v>I</v>
      </c>
      <c r="AI85" s="14" t="b">
        <f t="shared" si="53"/>
        <v>0</v>
      </c>
      <c r="AJ85" s="26" t="str">
        <f t="shared" si="54"/>
        <v>NÃO</v>
      </c>
      <c r="AK85" s="14">
        <f t="shared" si="55"/>
        <v>0</v>
      </c>
      <c r="AL85" s="14">
        <f t="shared" si="56"/>
        <v>1.7452406437283512E-2</v>
      </c>
      <c r="AM85" s="24">
        <f t="shared" si="74"/>
        <v>0</v>
      </c>
      <c r="AN85" s="14">
        <f t="shared" si="57"/>
        <v>1.7449749160682683E-2</v>
      </c>
      <c r="AO85" s="14">
        <f t="shared" si="58"/>
        <v>1.7452406437283512E-2</v>
      </c>
      <c r="AP85" s="78">
        <f t="shared" si="75"/>
        <v>89.000152273922495</v>
      </c>
      <c r="AQ85" s="11"/>
      <c r="AR85" s="11"/>
      <c r="AS85" s="11"/>
      <c r="AT85" s="33">
        <f t="shared" si="59"/>
        <v>1</v>
      </c>
      <c r="AU85" s="33">
        <f t="shared" si="60"/>
        <v>0</v>
      </c>
      <c r="AV85" s="33">
        <f t="shared" si="61"/>
        <v>0</v>
      </c>
      <c r="AW85" s="34">
        <f t="shared" si="62"/>
        <v>-1.7449748351250485E-2</v>
      </c>
      <c r="AX85" s="34">
        <f t="shared" si="63"/>
        <v>-3.0458649045213493E-4</v>
      </c>
      <c r="AY85" s="34">
        <f t="shared" si="64"/>
        <v>0.99984769515639127</v>
      </c>
      <c r="AZ85" s="34">
        <f t="shared" si="40"/>
        <v>-1.7449748351250485E-2</v>
      </c>
      <c r="BA85" s="34">
        <f t="shared" si="76"/>
        <v>1</v>
      </c>
      <c r="BB85" s="34">
        <f t="shared" si="77"/>
        <v>1</v>
      </c>
      <c r="BC85" s="34">
        <f t="shared" si="78"/>
        <v>-1.7449748351250485E-2</v>
      </c>
      <c r="BD85" s="31">
        <f t="shared" si="79"/>
        <v>-0.99984767969313781</v>
      </c>
      <c r="BE85" s="11"/>
      <c r="BF85" s="11"/>
      <c r="BG85" s="11"/>
      <c r="BH85" s="11"/>
      <c r="BI85" s="11"/>
      <c r="BJ85" s="11"/>
      <c r="BK85" s="11"/>
    </row>
    <row r="86" spans="2:63" ht="18.75" thickBot="1">
      <c r="B86" s="141">
        <v>80</v>
      </c>
      <c r="C86" s="50">
        <v>1</v>
      </c>
      <c r="D86" s="50">
        <v>1</v>
      </c>
      <c r="E86" s="133" t="s">
        <v>7</v>
      </c>
      <c r="F86" s="143"/>
      <c r="G86" s="51">
        <v>0</v>
      </c>
      <c r="H86" s="51">
        <v>0</v>
      </c>
      <c r="I86" s="47">
        <f t="shared" si="65"/>
        <v>0.99984767969313781</v>
      </c>
      <c r="J86" s="49">
        <f t="shared" si="66"/>
        <v>0</v>
      </c>
      <c r="K86" s="118" t="str">
        <f t="shared" si="67"/>
        <v>I</v>
      </c>
      <c r="L86" s="123"/>
      <c r="M86" s="10">
        <v>0</v>
      </c>
      <c r="N86" s="136" t="s">
        <v>34</v>
      </c>
      <c r="O86" s="7">
        <f t="shared" si="41"/>
        <v>0</v>
      </c>
      <c r="P86" s="8">
        <f t="shared" si="42"/>
        <v>91</v>
      </c>
      <c r="Q86" s="40">
        <f t="shared" si="43"/>
        <v>91</v>
      </c>
      <c r="R86" s="41">
        <f t="shared" si="68"/>
        <v>0</v>
      </c>
      <c r="S86" s="127" t="str">
        <f t="shared" si="69"/>
        <v>N</v>
      </c>
      <c r="T86" s="131"/>
      <c r="U86" s="114">
        <v>0</v>
      </c>
      <c r="V86" s="74">
        <f t="shared" si="44"/>
        <v>0.99984772607724903</v>
      </c>
      <c r="W86" s="79">
        <f t="shared" si="70"/>
        <v>89.000152273922495</v>
      </c>
      <c r="X86" s="71" t="str">
        <f t="shared" si="71"/>
        <v>I</v>
      </c>
      <c r="Y86" s="9" t="str">
        <f t="shared" si="45"/>
        <v>I</v>
      </c>
      <c r="Z86" s="9" t="b">
        <f t="shared" si="46"/>
        <v>0</v>
      </c>
      <c r="AA86" s="9" t="b">
        <f t="shared" si="47"/>
        <v>0</v>
      </c>
      <c r="AB86" s="14" t="str">
        <f t="shared" si="72"/>
        <v>NÃO</v>
      </c>
      <c r="AC86" s="25" t="str">
        <f t="shared" si="48"/>
        <v>N</v>
      </c>
      <c r="AD86" s="14" t="b">
        <f t="shared" si="49"/>
        <v>0</v>
      </c>
      <c r="AE86" s="14" t="b">
        <f t="shared" si="50"/>
        <v>0</v>
      </c>
      <c r="AF86" s="26" t="str">
        <f t="shared" si="73"/>
        <v>NÃO</v>
      </c>
      <c r="AG86" s="25" t="str">
        <f t="shared" si="51"/>
        <v>I</v>
      </c>
      <c r="AH86" s="14" t="str">
        <f t="shared" si="52"/>
        <v>I</v>
      </c>
      <c r="AI86" s="14" t="b">
        <f t="shared" si="53"/>
        <v>0</v>
      </c>
      <c r="AJ86" s="26" t="str">
        <f t="shared" si="54"/>
        <v>NÃO</v>
      </c>
      <c r="AK86" s="14">
        <f t="shared" si="55"/>
        <v>0</v>
      </c>
      <c r="AL86" s="14">
        <f t="shared" si="56"/>
        <v>1.7452406437283512E-2</v>
      </c>
      <c r="AM86" s="24">
        <f t="shared" si="74"/>
        <v>0</v>
      </c>
      <c r="AN86" s="14">
        <f t="shared" si="57"/>
        <v>1.7449749160682683E-2</v>
      </c>
      <c r="AO86" s="14">
        <f t="shared" si="58"/>
        <v>1.7452406437283512E-2</v>
      </c>
      <c r="AP86" s="78">
        <f t="shared" si="75"/>
        <v>89.000152273922495</v>
      </c>
      <c r="AQ86" s="11"/>
      <c r="AR86" s="11"/>
      <c r="AS86" s="11"/>
      <c r="AT86" s="33">
        <f t="shared" si="59"/>
        <v>1</v>
      </c>
      <c r="AU86" s="33">
        <f t="shared" si="60"/>
        <v>0</v>
      </c>
      <c r="AV86" s="33">
        <f t="shared" si="61"/>
        <v>0</v>
      </c>
      <c r="AW86" s="34">
        <f t="shared" si="62"/>
        <v>-1.7449748351250485E-2</v>
      </c>
      <c r="AX86" s="34">
        <f t="shared" si="63"/>
        <v>-3.0458649045213493E-4</v>
      </c>
      <c r="AY86" s="34">
        <f t="shared" si="64"/>
        <v>0.99984769515639127</v>
      </c>
      <c r="AZ86" s="34">
        <f t="shared" si="40"/>
        <v>-1.7449748351250485E-2</v>
      </c>
      <c r="BA86" s="34">
        <f t="shared" si="76"/>
        <v>1</v>
      </c>
      <c r="BB86" s="34">
        <f t="shared" si="77"/>
        <v>1</v>
      </c>
      <c r="BC86" s="34">
        <f t="shared" si="78"/>
        <v>-1.7449748351250485E-2</v>
      </c>
      <c r="BD86" s="31">
        <f t="shared" si="79"/>
        <v>-0.99984767969313781</v>
      </c>
      <c r="BE86" s="11"/>
      <c r="BF86" s="11"/>
      <c r="BG86" s="11"/>
      <c r="BH86" s="11"/>
      <c r="BI86" s="11"/>
      <c r="BJ86" s="11"/>
      <c r="BK86" s="11"/>
    </row>
    <row r="87" spans="2:63" ht="18.75" thickBot="1">
      <c r="B87" s="141">
        <v>81</v>
      </c>
      <c r="C87" s="50">
        <v>1</v>
      </c>
      <c r="D87" s="50">
        <v>1</v>
      </c>
      <c r="E87" s="133" t="s">
        <v>7</v>
      </c>
      <c r="F87" s="143"/>
      <c r="G87" s="51">
        <v>0</v>
      </c>
      <c r="H87" s="51">
        <v>0</v>
      </c>
      <c r="I87" s="47">
        <f t="shared" si="65"/>
        <v>0.99984767969313781</v>
      </c>
      <c r="J87" s="49">
        <f t="shared" si="66"/>
        <v>0</v>
      </c>
      <c r="K87" s="118" t="str">
        <f t="shared" si="67"/>
        <v>I</v>
      </c>
      <c r="L87" s="123"/>
      <c r="M87" s="10">
        <v>0</v>
      </c>
      <c r="N87" s="136" t="s">
        <v>34</v>
      </c>
      <c r="O87" s="7">
        <f t="shared" si="41"/>
        <v>0</v>
      </c>
      <c r="P87" s="8">
        <f t="shared" si="42"/>
        <v>91</v>
      </c>
      <c r="Q87" s="40">
        <f t="shared" si="43"/>
        <v>91</v>
      </c>
      <c r="R87" s="41">
        <f t="shared" si="68"/>
        <v>0</v>
      </c>
      <c r="S87" s="127" t="str">
        <f t="shared" si="69"/>
        <v>N</v>
      </c>
      <c r="T87" s="131"/>
      <c r="U87" s="114">
        <v>0</v>
      </c>
      <c r="V87" s="74">
        <f t="shared" si="44"/>
        <v>0.99984772607724903</v>
      </c>
      <c r="W87" s="79">
        <f t="shared" si="70"/>
        <v>89.000152273922495</v>
      </c>
      <c r="X87" s="71" t="str">
        <f t="shared" si="71"/>
        <v>I</v>
      </c>
      <c r="Y87" s="9" t="str">
        <f t="shared" si="45"/>
        <v>I</v>
      </c>
      <c r="Z87" s="9" t="b">
        <f t="shared" si="46"/>
        <v>0</v>
      </c>
      <c r="AA87" s="9" t="b">
        <f t="shared" si="47"/>
        <v>0</v>
      </c>
      <c r="AB87" s="14" t="str">
        <f t="shared" si="72"/>
        <v>NÃO</v>
      </c>
      <c r="AC87" s="25" t="str">
        <f t="shared" si="48"/>
        <v>N</v>
      </c>
      <c r="AD87" s="14" t="b">
        <f t="shared" si="49"/>
        <v>0</v>
      </c>
      <c r="AE87" s="14" t="b">
        <f t="shared" si="50"/>
        <v>0</v>
      </c>
      <c r="AF87" s="26" t="str">
        <f t="shared" si="73"/>
        <v>NÃO</v>
      </c>
      <c r="AG87" s="25" t="str">
        <f t="shared" si="51"/>
        <v>I</v>
      </c>
      <c r="AH87" s="14" t="str">
        <f t="shared" si="52"/>
        <v>I</v>
      </c>
      <c r="AI87" s="14" t="b">
        <f t="shared" si="53"/>
        <v>0</v>
      </c>
      <c r="AJ87" s="26" t="str">
        <f t="shared" si="54"/>
        <v>NÃO</v>
      </c>
      <c r="AK87" s="14">
        <f t="shared" si="55"/>
        <v>0</v>
      </c>
      <c r="AL87" s="14">
        <f t="shared" si="56"/>
        <v>1.7452406437283512E-2</v>
      </c>
      <c r="AM87" s="24">
        <f t="shared" si="74"/>
        <v>0</v>
      </c>
      <c r="AN87" s="14">
        <f t="shared" si="57"/>
        <v>1.7449749160682683E-2</v>
      </c>
      <c r="AO87" s="14">
        <f t="shared" si="58"/>
        <v>1.7452406437283512E-2</v>
      </c>
      <c r="AP87" s="78">
        <f t="shared" si="75"/>
        <v>89.000152273922495</v>
      </c>
      <c r="AQ87" s="11"/>
      <c r="AR87" s="11"/>
      <c r="AS87" s="11"/>
      <c r="AT87" s="33">
        <f t="shared" si="59"/>
        <v>1</v>
      </c>
      <c r="AU87" s="33">
        <f t="shared" si="60"/>
        <v>0</v>
      </c>
      <c r="AV87" s="33">
        <f t="shared" si="61"/>
        <v>0</v>
      </c>
      <c r="AW87" s="34">
        <f t="shared" si="62"/>
        <v>-1.7449748351250485E-2</v>
      </c>
      <c r="AX87" s="34">
        <f t="shared" si="63"/>
        <v>-3.0458649045213493E-4</v>
      </c>
      <c r="AY87" s="34">
        <f t="shared" si="64"/>
        <v>0.99984769515639127</v>
      </c>
      <c r="AZ87" s="34">
        <f t="shared" si="40"/>
        <v>-1.7449748351250485E-2</v>
      </c>
      <c r="BA87" s="34">
        <f t="shared" si="76"/>
        <v>1</v>
      </c>
      <c r="BB87" s="34">
        <f t="shared" si="77"/>
        <v>1</v>
      </c>
      <c r="BC87" s="34">
        <f t="shared" si="78"/>
        <v>-1.7449748351250485E-2</v>
      </c>
      <c r="BD87" s="31">
        <f t="shared" si="79"/>
        <v>-0.99984767969313781</v>
      </c>
      <c r="BE87" s="11"/>
      <c r="BF87" s="11"/>
      <c r="BG87" s="11"/>
      <c r="BH87" s="11"/>
      <c r="BI87" s="11"/>
      <c r="BJ87" s="11"/>
      <c r="BK87" s="11"/>
    </row>
    <row r="88" spans="2:63" ht="18.75" thickBot="1">
      <c r="B88" s="141">
        <v>82</v>
      </c>
      <c r="C88" s="50">
        <v>1</v>
      </c>
      <c r="D88" s="50">
        <v>1</v>
      </c>
      <c r="E88" s="133" t="s">
        <v>7</v>
      </c>
      <c r="F88" s="143"/>
      <c r="G88" s="51">
        <v>0</v>
      </c>
      <c r="H88" s="51">
        <v>0</v>
      </c>
      <c r="I88" s="47">
        <f t="shared" si="65"/>
        <v>0.99984767969313781</v>
      </c>
      <c r="J88" s="49">
        <f t="shared" si="66"/>
        <v>0</v>
      </c>
      <c r="K88" s="118" t="str">
        <f t="shared" si="67"/>
        <v>I</v>
      </c>
      <c r="L88" s="123"/>
      <c r="M88" s="10">
        <v>0</v>
      </c>
      <c r="N88" s="136" t="s">
        <v>34</v>
      </c>
      <c r="O88" s="7">
        <f t="shared" si="41"/>
        <v>0</v>
      </c>
      <c r="P88" s="8">
        <f t="shared" si="42"/>
        <v>91</v>
      </c>
      <c r="Q88" s="40">
        <f t="shared" si="43"/>
        <v>91</v>
      </c>
      <c r="R88" s="41">
        <f t="shared" si="68"/>
        <v>0</v>
      </c>
      <c r="S88" s="127" t="str">
        <f t="shared" si="69"/>
        <v>N</v>
      </c>
      <c r="T88" s="131"/>
      <c r="U88" s="114">
        <v>0</v>
      </c>
      <c r="V88" s="74">
        <f t="shared" si="44"/>
        <v>0.99984772607724903</v>
      </c>
      <c r="W88" s="79">
        <f t="shared" si="70"/>
        <v>89.000152273922495</v>
      </c>
      <c r="X88" s="71" t="str">
        <f t="shared" si="71"/>
        <v>I</v>
      </c>
      <c r="Y88" s="9" t="str">
        <f t="shared" si="45"/>
        <v>I</v>
      </c>
      <c r="Z88" s="9" t="b">
        <f t="shared" si="46"/>
        <v>0</v>
      </c>
      <c r="AA88" s="9" t="b">
        <f t="shared" si="47"/>
        <v>0</v>
      </c>
      <c r="AB88" s="14" t="str">
        <f t="shared" si="72"/>
        <v>NÃO</v>
      </c>
      <c r="AC88" s="25" t="str">
        <f t="shared" si="48"/>
        <v>N</v>
      </c>
      <c r="AD88" s="14" t="b">
        <f t="shared" si="49"/>
        <v>0</v>
      </c>
      <c r="AE88" s="14" t="b">
        <f t="shared" si="50"/>
        <v>0</v>
      </c>
      <c r="AF88" s="26" t="str">
        <f t="shared" si="73"/>
        <v>NÃO</v>
      </c>
      <c r="AG88" s="25" t="str">
        <f t="shared" si="51"/>
        <v>I</v>
      </c>
      <c r="AH88" s="14" t="str">
        <f t="shared" si="52"/>
        <v>I</v>
      </c>
      <c r="AI88" s="14" t="b">
        <f t="shared" si="53"/>
        <v>0</v>
      </c>
      <c r="AJ88" s="26" t="str">
        <f t="shared" si="54"/>
        <v>NÃO</v>
      </c>
      <c r="AK88" s="14">
        <f t="shared" si="55"/>
        <v>0</v>
      </c>
      <c r="AL88" s="14">
        <f t="shared" si="56"/>
        <v>1.7452406437283512E-2</v>
      </c>
      <c r="AM88" s="24">
        <f t="shared" si="74"/>
        <v>0</v>
      </c>
      <c r="AN88" s="14">
        <f t="shared" si="57"/>
        <v>1.7449749160682683E-2</v>
      </c>
      <c r="AO88" s="14">
        <f t="shared" si="58"/>
        <v>1.7452406437283512E-2</v>
      </c>
      <c r="AP88" s="78">
        <f t="shared" si="75"/>
        <v>89.000152273922495</v>
      </c>
      <c r="AQ88" s="11"/>
      <c r="AR88" s="11"/>
      <c r="AS88" s="11"/>
      <c r="AT88" s="33">
        <f t="shared" si="59"/>
        <v>1</v>
      </c>
      <c r="AU88" s="33">
        <f t="shared" si="60"/>
        <v>0</v>
      </c>
      <c r="AV88" s="33">
        <f t="shared" si="61"/>
        <v>0</v>
      </c>
      <c r="AW88" s="34">
        <f t="shared" si="62"/>
        <v>-1.7449748351250485E-2</v>
      </c>
      <c r="AX88" s="34">
        <f t="shared" si="63"/>
        <v>-3.0458649045213493E-4</v>
      </c>
      <c r="AY88" s="34">
        <f t="shared" si="64"/>
        <v>0.99984769515639127</v>
      </c>
      <c r="AZ88" s="34">
        <f t="shared" si="40"/>
        <v>-1.7449748351250485E-2</v>
      </c>
      <c r="BA88" s="34">
        <f t="shared" si="76"/>
        <v>1</v>
      </c>
      <c r="BB88" s="34">
        <f t="shared" si="77"/>
        <v>1</v>
      </c>
      <c r="BC88" s="34">
        <f t="shared" si="78"/>
        <v>-1.7449748351250485E-2</v>
      </c>
      <c r="BD88" s="31">
        <f t="shared" si="79"/>
        <v>-0.99984767969313781</v>
      </c>
      <c r="BE88" s="11"/>
      <c r="BF88" s="11"/>
      <c r="BG88" s="11"/>
      <c r="BH88" s="11"/>
      <c r="BI88" s="11"/>
      <c r="BJ88" s="11"/>
      <c r="BK88" s="11"/>
    </row>
    <row r="89" spans="2:63" ht="18.75" thickBot="1">
      <c r="B89" s="141">
        <v>83</v>
      </c>
      <c r="C89" s="50">
        <v>1</v>
      </c>
      <c r="D89" s="50">
        <v>1</v>
      </c>
      <c r="E89" s="133" t="s">
        <v>7</v>
      </c>
      <c r="F89" s="143"/>
      <c r="G89" s="51">
        <v>0</v>
      </c>
      <c r="H89" s="51">
        <v>0</v>
      </c>
      <c r="I89" s="47">
        <f t="shared" si="65"/>
        <v>0.99984767969313781</v>
      </c>
      <c r="J89" s="49">
        <f t="shared" si="66"/>
        <v>0</v>
      </c>
      <c r="K89" s="118" t="str">
        <f t="shared" si="67"/>
        <v>I</v>
      </c>
      <c r="L89" s="123"/>
      <c r="M89" s="10">
        <v>0</v>
      </c>
      <c r="N89" s="136" t="s">
        <v>34</v>
      </c>
      <c r="O89" s="7">
        <f t="shared" si="41"/>
        <v>0</v>
      </c>
      <c r="P89" s="8">
        <f t="shared" si="42"/>
        <v>91</v>
      </c>
      <c r="Q89" s="40">
        <f t="shared" si="43"/>
        <v>91</v>
      </c>
      <c r="R89" s="41">
        <f t="shared" si="68"/>
        <v>0</v>
      </c>
      <c r="S89" s="127" t="str">
        <f t="shared" si="69"/>
        <v>N</v>
      </c>
      <c r="T89" s="131"/>
      <c r="U89" s="114">
        <v>0</v>
      </c>
      <c r="V89" s="74">
        <f t="shared" si="44"/>
        <v>0.99984772607724903</v>
      </c>
      <c r="W89" s="79">
        <f t="shared" si="70"/>
        <v>89.000152273922495</v>
      </c>
      <c r="X89" s="71" t="str">
        <f t="shared" si="71"/>
        <v>I</v>
      </c>
      <c r="Y89" s="9" t="str">
        <f t="shared" si="45"/>
        <v>I</v>
      </c>
      <c r="Z89" s="9" t="b">
        <f t="shared" si="46"/>
        <v>0</v>
      </c>
      <c r="AA89" s="9" t="b">
        <f t="shared" si="47"/>
        <v>0</v>
      </c>
      <c r="AB89" s="14" t="str">
        <f t="shared" si="72"/>
        <v>NÃO</v>
      </c>
      <c r="AC89" s="25" t="str">
        <f t="shared" si="48"/>
        <v>N</v>
      </c>
      <c r="AD89" s="14" t="b">
        <f t="shared" si="49"/>
        <v>0</v>
      </c>
      <c r="AE89" s="14" t="b">
        <f t="shared" si="50"/>
        <v>0</v>
      </c>
      <c r="AF89" s="26" t="str">
        <f t="shared" si="73"/>
        <v>NÃO</v>
      </c>
      <c r="AG89" s="25" t="str">
        <f t="shared" si="51"/>
        <v>I</v>
      </c>
      <c r="AH89" s="14" t="str">
        <f t="shared" si="52"/>
        <v>I</v>
      </c>
      <c r="AI89" s="14" t="b">
        <f t="shared" si="53"/>
        <v>0</v>
      </c>
      <c r="AJ89" s="26" t="str">
        <f t="shared" si="54"/>
        <v>NÃO</v>
      </c>
      <c r="AK89" s="14">
        <f t="shared" si="55"/>
        <v>0</v>
      </c>
      <c r="AL89" s="14">
        <f t="shared" si="56"/>
        <v>1.7452406437283512E-2</v>
      </c>
      <c r="AM89" s="24">
        <f t="shared" si="74"/>
        <v>0</v>
      </c>
      <c r="AN89" s="14">
        <f t="shared" si="57"/>
        <v>1.7449749160682683E-2</v>
      </c>
      <c r="AO89" s="14">
        <f t="shared" si="58"/>
        <v>1.7452406437283512E-2</v>
      </c>
      <c r="AP89" s="78">
        <f t="shared" si="75"/>
        <v>89.000152273922495</v>
      </c>
      <c r="AQ89" s="11"/>
      <c r="AR89" s="11"/>
      <c r="AS89" s="11"/>
      <c r="AT89" s="33">
        <f t="shared" si="59"/>
        <v>1</v>
      </c>
      <c r="AU89" s="33">
        <f t="shared" si="60"/>
        <v>0</v>
      </c>
      <c r="AV89" s="33">
        <f t="shared" si="61"/>
        <v>0</v>
      </c>
      <c r="AW89" s="34">
        <f t="shared" si="62"/>
        <v>-1.7449748351250485E-2</v>
      </c>
      <c r="AX89" s="34">
        <f t="shared" si="63"/>
        <v>-3.0458649045213493E-4</v>
      </c>
      <c r="AY89" s="34">
        <f t="shared" si="64"/>
        <v>0.99984769515639127</v>
      </c>
      <c r="AZ89" s="34">
        <f t="shared" si="40"/>
        <v>-1.7449748351250485E-2</v>
      </c>
      <c r="BA89" s="34">
        <f t="shared" si="76"/>
        <v>1</v>
      </c>
      <c r="BB89" s="34">
        <f t="shared" si="77"/>
        <v>1</v>
      </c>
      <c r="BC89" s="34">
        <f t="shared" si="78"/>
        <v>-1.7449748351250485E-2</v>
      </c>
      <c r="BD89" s="31">
        <f t="shared" si="79"/>
        <v>-0.99984767969313781</v>
      </c>
      <c r="BE89" s="11"/>
      <c r="BF89" s="11"/>
      <c r="BG89" s="11"/>
      <c r="BH89" s="11"/>
      <c r="BI89" s="11"/>
      <c r="BJ89" s="11"/>
      <c r="BK89" s="11"/>
    </row>
    <row r="90" spans="2:63" ht="18.75" thickBot="1">
      <c r="B90" s="141">
        <v>84</v>
      </c>
      <c r="C90" s="50">
        <v>1</v>
      </c>
      <c r="D90" s="50">
        <v>1</v>
      </c>
      <c r="E90" s="133" t="s">
        <v>7</v>
      </c>
      <c r="F90" s="143"/>
      <c r="G90" s="51">
        <v>0</v>
      </c>
      <c r="H90" s="51">
        <v>0</v>
      </c>
      <c r="I90" s="47">
        <f t="shared" si="65"/>
        <v>0.99984767969313781</v>
      </c>
      <c r="J90" s="49">
        <f t="shared" si="66"/>
        <v>0</v>
      </c>
      <c r="K90" s="118" t="str">
        <f t="shared" si="67"/>
        <v>I</v>
      </c>
      <c r="L90" s="123"/>
      <c r="M90" s="10">
        <v>0</v>
      </c>
      <c r="N90" s="136" t="s">
        <v>34</v>
      </c>
      <c r="O90" s="7">
        <f t="shared" si="41"/>
        <v>0</v>
      </c>
      <c r="P90" s="8">
        <f t="shared" si="42"/>
        <v>91</v>
      </c>
      <c r="Q90" s="40">
        <f t="shared" si="43"/>
        <v>91</v>
      </c>
      <c r="R90" s="41">
        <f t="shared" si="68"/>
        <v>0</v>
      </c>
      <c r="S90" s="127" t="str">
        <f t="shared" si="69"/>
        <v>N</v>
      </c>
      <c r="T90" s="131"/>
      <c r="U90" s="114">
        <v>0</v>
      </c>
      <c r="V90" s="74">
        <f t="shared" si="44"/>
        <v>0.99984772607724903</v>
      </c>
      <c r="W90" s="79">
        <f t="shared" si="70"/>
        <v>89.000152273922495</v>
      </c>
      <c r="X90" s="71" t="str">
        <f t="shared" si="71"/>
        <v>I</v>
      </c>
      <c r="Y90" s="9" t="str">
        <f t="shared" si="45"/>
        <v>I</v>
      </c>
      <c r="Z90" s="9" t="b">
        <f t="shared" si="46"/>
        <v>0</v>
      </c>
      <c r="AA90" s="9" t="b">
        <f t="shared" si="47"/>
        <v>0</v>
      </c>
      <c r="AB90" s="14" t="str">
        <f t="shared" si="72"/>
        <v>NÃO</v>
      </c>
      <c r="AC90" s="25" t="str">
        <f t="shared" si="48"/>
        <v>N</v>
      </c>
      <c r="AD90" s="14" t="b">
        <f t="shared" si="49"/>
        <v>0</v>
      </c>
      <c r="AE90" s="14" t="b">
        <f t="shared" si="50"/>
        <v>0</v>
      </c>
      <c r="AF90" s="26" t="str">
        <f t="shared" si="73"/>
        <v>NÃO</v>
      </c>
      <c r="AG90" s="25" t="str">
        <f t="shared" si="51"/>
        <v>I</v>
      </c>
      <c r="AH90" s="14" t="str">
        <f t="shared" si="52"/>
        <v>I</v>
      </c>
      <c r="AI90" s="14" t="b">
        <f t="shared" si="53"/>
        <v>0</v>
      </c>
      <c r="AJ90" s="26" t="str">
        <f t="shared" si="54"/>
        <v>NÃO</v>
      </c>
      <c r="AK90" s="14">
        <f t="shared" si="55"/>
        <v>0</v>
      </c>
      <c r="AL90" s="14">
        <f t="shared" si="56"/>
        <v>1.7452406437283512E-2</v>
      </c>
      <c r="AM90" s="24">
        <f t="shared" si="74"/>
        <v>0</v>
      </c>
      <c r="AN90" s="14">
        <f t="shared" si="57"/>
        <v>1.7449749160682683E-2</v>
      </c>
      <c r="AO90" s="14">
        <f t="shared" si="58"/>
        <v>1.7452406437283512E-2</v>
      </c>
      <c r="AP90" s="78">
        <f t="shared" si="75"/>
        <v>89.000152273922495</v>
      </c>
      <c r="AQ90" s="11"/>
      <c r="AR90" s="11"/>
      <c r="AS90" s="11"/>
      <c r="AT90" s="33">
        <f t="shared" si="59"/>
        <v>1</v>
      </c>
      <c r="AU90" s="33">
        <f t="shared" si="60"/>
        <v>0</v>
      </c>
      <c r="AV90" s="33">
        <f t="shared" si="61"/>
        <v>0</v>
      </c>
      <c r="AW90" s="34">
        <f t="shared" si="62"/>
        <v>-1.7449748351250485E-2</v>
      </c>
      <c r="AX90" s="34">
        <f t="shared" si="63"/>
        <v>-3.0458649045213493E-4</v>
      </c>
      <c r="AY90" s="34">
        <f t="shared" si="64"/>
        <v>0.99984769515639127</v>
      </c>
      <c r="AZ90" s="34">
        <f t="shared" si="40"/>
        <v>-1.7449748351250485E-2</v>
      </c>
      <c r="BA90" s="34">
        <f t="shared" si="76"/>
        <v>1</v>
      </c>
      <c r="BB90" s="34">
        <f t="shared" si="77"/>
        <v>1</v>
      </c>
      <c r="BC90" s="34">
        <f t="shared" si="78"/>
        <v>-1.7449748351250485E-2</v>
      </c>
      <c r="BD90" s="31">
        <f t="shared" si="79"/>
        <v>-0.99984767969313781</v>
      </c>
      <c r="BE90" s="11"/>
      <c r="BF90" s="11"/>
      <c r="BG90" s="11"/>
      <c r="BH90" s="11"/>
      <c r="BI90" s="11"/>
      <c r="BJ90" s="11"/>
      <c r="BK90" s="11"/>
    </row>
    <row r="91" spans="2:63" ht="18.75" thickBot="1">
      <c r="B91" s="141">
        <v>85</v>
      </c>
      <c r="C91" s="50">
        <v>1</v>
      </c>
      <c r="D91" s="50">
        <v>1</v>
      </c>
      <c r="E91" s="133" t="s">
        <v>7</v>
      </c>
      <c r="F91" s="143"/>
      <c r="G91" s="51">
        <v>0</v>
      </c>
      <c r="H91" s="51">
        <v>0</v>
      </c>
      <c r="I91" s="47">
        <f t="shared" si="65"/>
        <v>0.99984767969313781</v>
      </c>
      <c r="J91" s="49">
        <f t="shared" si="66"/>
        <v>0</v>
      </c>
      <c r="K91" s="118" t="str">
        <f t="shared" si="67"/>
        <v>I</v>
      </c>
      <c r="L91" s="123"/>
      <c r="M91" s="10">
        <v>0</v>
      </c>
      <c r="N91" s="136" t="s">
        <v>34</v>
      </c>
      <c r="O91" s="7">
        <f t="shared" si="41"/>
        <v>0</v>
      </c>
      <c r="P91" s="8">
        <f t="shared" si="42"/>
        <v>91</v>
      </c>
      <c r="Q91" s="40">
        <f t="shared" si="43"/>
        <v>91</v>
      </c>
      <c r="R91" s="41">
        <f t="shared" si="68"/>
        <v>0</v>
      </c>
      <c r="S91" s="127" t="str">
        <f t="shared" si="69"/>
        <v>N</v>
      </c>
      <c r="T91" s="131"/>
      <c r="U91" s="114">
        <v>0</v>
      </c>
      <c r="V91" s="74">
        <f t="shared" si="44"/>
        <v>0.99984772607724903</v>
      </c>
      <c r="W91" s="79">
        <f t="shared" si="70"/>
        <v>89.000152273922495</v>
      </c>
      <c r="X91" s="71" t="str">
        <f t="shared" si="71"/>
        <v>I</v>
      </c>
      <c r="Y91" s="9" t="str">
        <f t="shared" si="45"/>
        <v>I</v>
      </c>
      <c r="Z91" s="9" t="b">
        <f t="shared" si="46"/>
        <v>0</v>
      </c>
      <c r="AA91" s="9" t="b">
        <f t="shared" si="47"/>
        <v>0</v>
      </c>
      <c r="AB91" s="14" t="str">
        <f t="shared" si="72"/>
        <v>NÃO</v>
      </c>
      <c r="AC91" s="25" t="str">
        <f t="shared" si="48"/>
        <v>N</v>
      </c>
      <c r="AD91" s="14" t="b">
        <f t="shared" si="49"/>
        <v>0</v>
      </c>
      <c r="AE91" s="14" t="b">
        <f t="shared" si="50"/>
        <v>0</v>
      </c>
      <c r="AF91" s="26" t="str">
        <f t="shared" si="73"/>
        <v>NÃO</v>
      </c>
      <c r="AG91" s="25" t="str">
        <f t="shared" si="51"/>
        <v>I</v>
      </c>
      <c r="AH91" s="14" t="str">
        <f t="shared" si="52"/>
        <v>I</v>
      </c>
      <c r="AI91" s="14" t="b">
        <f t="shared" si="53"/>
        <v>0</v>
      </c>
      <c r="AJ91" s="26" t="str">
        <f t="shared" si="54"/>
        <v>NÃO</v>
      </c>
      <c r="AK91" s="14">
        <f t="shared" si="55"/>
        <v>0</v>
      </c>
      <c r="AL91" s="14">
        <f t="shared" si="56"/>
        <v>1.7452406437283512E-2</v>
      </c>
      <c r="AM91" s="24">
        <f t="shared" si="74"/>
        <v>0</v>
      </c>
      <c r="AN91" s="14">
        <f t="shared" si="57"/>
        <v>1.7449749160682683E-2</v>
      </c>
      <c r="AO91" s="14">
        <f t="shared" si="58"/>
        <v>1.7452406437283512E-2</v>
      </c>
      <c r="AP91" s="78">
        <f t="shared" si="75"/>
        <v>89.000152273922495</v>
      </c>
      <c r="AQ91" s="11"/>
      <c r="AR91" s="11"/>
      <c r="AS91" s="11"/>
      <c r="AT91" s="33">
        <f t="shared" si="59"/>
        <v>1</v>
      </c>
      <c r="AU91" s="33">
        <f t="shared" si="60"/>
        <v>0</v>
      </c>
      <c r="AV91" s="33">
        <f t="shared" si="61"/>
        <v>0</v>
      </c>
      <c r="AW91" s="34">
        <f t="shared" si="62"/>
        <v>-1.7449748351250485E-2</v>
      </c>
      <c r="AX91" s="34">
        <f t="shared" si="63"/>
        <v>-3.0458649045213493E-4</v>
      </c>
      <c r="AY91" s="34">
        <f t="shared" si="64"/>
        <v>0.99984769515639127</v>
      </c>
      <c r="AZ91" s="34">
        <f t="shared" si="40"/>
        <v>-1.7449748351250485E-2</v>
      </c>
      <c r="BA91" s="34">
        <f t="shared" si="76"/>
        <v>1</v>
      </c>
      <c r="BB91" s="34">
        <f t="shared" si="77"/>
        <v>1</v>
      </c>
      <c r="BC91" s="34">
        <f t="shared" si="78"/>
        <v>-1.7449748351250485E-2</v>
      </c>
      <c r="BD91" s="31">
        <f t="shared" si="79"/>
        <v>-0.99984767969313781</v>
      </c>
      <c r="BE91" s="11"/>
      <c r="BF91" s="11"/>
      <c r="BG91" s="11"/>
      <c r="BH91" s="11"/>
      <c r="BI91" s="11"/>
      <c r="BJ91" s="11"/>
      <c r="BK91" s="11"/>
    </row>
    <row r="92" spans="2:63" ht="18.75" thickBot="1">
      <c r="B92" s="141">
        <v>86</v>
      </c>
      <c r="C92" s="50">
        <v>1</v>
      </c>
      <c r="D92" s="50">
        <v>1</v>
      </c>
      <c r="E92" s="133" t="s">
        <v>7</v>
      </c>
      <c r="F92" s="143"/>
      <c r="G92" s="51">
        <v>0</v>
      </c>
      <c r="H92" s="51">
        <v>0</v>
      </c>
      <c r="I92" s="47">
        <f t="shared" si="65"/>
        <v>0.99984767969313781</v>
      </c>
      <c r="J92" s="49">
        <f t="shared" si="66"/>
        <v>0</v>
      </c>
      <c r="K92" s="118" t="str">
        <f t="shared" si="67"/>
        <v>I</v>
      </c>
      <c r="L92" s="123"/>
      <c r="M92" s="10">
        <v>0</v>
      </c>
      <c r="N92" s="136" t="s">
        <v>34</v>
      </c>
      <c r="O92" s="7">
        <f t="shared" si="41"/>
        <v>0</v>
      </c>
      <c r="P92" s="8">
        <f t="shared" si="42"/>
        <v>91</v>
      </c>
      <c r="Q92" s="40">
        <f t="shared" si="43"/>
        <v>91</v>
      </c>
      <c r="R92" s="41">
        <f t="shared" si="68"/>
        <v>0</v>
      </c>
      <c r="S92" s="127" t="str">
        <f t="shared" si="69"/>
        <v>N</v>
      </c>
      <c r="T92" s="131"/>
      <c r="U92" s="114">
        <v>0</v>
      </c>
      <c r="V92" s="74">
        <f t="shared" si="44"/>
        <v>0.99984772607724903</v>
      </c>
      <c r="W92" s="79">
        <f t="shared" si="70"/>
        <v>89.000152273922495</v>
      </c>
      <c r="X92" s="71" t="str">
        <f t="shared" si="71"/>
        <v>I</v>
      </c>
      <c r="Y92" s="9" t="str">
        <f t="shared" si="45"/>
        <v>I</v>
      </c>
      <c r="Z92" s="9" t="b">
        <f t="shared" si="46"/>
        <v>0</v>
      </c>
      <c r="AA92" s="9" t="b">
        <f t="shared" si="47"/>
        <v>0</v>
      </c>
      <c r="AB92" s="14" t="str">
        <f t="shared" si="72"/>
        <v>NÃO</v>
      </c>
      <c r="AC92" s="25" t="str">
        <f t="shared" si="48"/>
        <v>N</v>
      </c>
      <c r="AD92" s="14" t="b">
        <f t="shared" si="49"/>
        <v>0</v>
      </c>
      <c r="AE92" s="14" t="b">
        <f t="shared" si="50"/>
        <v>0</v>
      </c>
      <c r="AF92" s="26" t="str">
        <f t="shared" si="73"/>
        <v>NÃO</v>
      </c>
      <c r="AG92" s="25" t="str">
        <f t="shared" si="51"/>
        <v>I</v>
      </c>
      <c r="AH92" s="14" t="str">
        <f t="shared" si="52"/>
        <v>I</v>
      </c>
      <c r="AI92" s="14" t="b">
        <f t="shared" si="53"/>
        <v>0</v>
      </c>
      <c r="AJ92" s="26" t="str">
        <f t="shared" si="54"/>
        <v>NÃO</v>
      </c>
      <c r="AK92" s="14">
        <f t="shared" si="55"/>
        <v>0</v>
      </c>
      <c r="AL92" s="14">
        <f t="shared" si="56"/>
        <v>1.7452406437283512E-2</v>
      </c>
      <c r="AM92" s="24">
        <f t="shared" si="74"/>
        <v>0</v>
      </c>
      <c r="AN92" s="14">
        <f t="shared" si="57"/>
        <v>1.7449749160682683E-2</v>
      </c>
      <c r="AO92" s="14">
        <f t="shared" si="58"/>
        <v>1.7452406437283512E-2</v>
      </c>
      <c r="AP92" s="78">
        <f t="shared" si="75"/>
        <v>89.000152273922495</v>
      </c>
      <c r="AQ92" s="11"/>
      <c r="AR92" s="11"/>
      <c r="AS92" s="11"/>
      <c r="AT92" s="33">
        <f t="shared" si="59"/>
        <v>1</v>
      </c>
      <c r="AU92" s="33">
        <f t="shared" si="60"/>
        <v>0</v>
      </c>
      <c r="AV92" s="33">
        <f t="shared" si="61"/>
        <v>0</v>
      </c>
      <c r="AW92" s="34">
        <f t="shared" si="62"/>
        <v>-1.7449748351250485E-2</v>
      </c>
      <c r="AX92" s="34">
        <f t="shared" si="63"/>
        <v>-3.0458649045213493E-4</v>
      </c>
      <c r="AY92" s="34">
        <f t="shared" si="64"/>
        <v>0.99984769515639127</v>
      </c>
      <c r="AZ92" s="34">
        <f t="shared" si="40"/>
        <v>-1.7449748351250485E-2</v>
      </c>
      <c r="BA92" s="34">
        <f t="shared" si="76"/>
        <v>1</v>
      </c>
      <c r="BB92" s="34">
        <f t="shared" si="77"/>
        <v>1</v>
      </c>
      <c r="BC92" s="34">
        <f t="shared" si="78"/>
        <v>-1.7449748351250485E-2</v>
      </c>
      <c r="BD92" s="31">
        <f t="shared" si="79"/>
        <v>-0.99984767969313781</v>
      </c>
      <c r="BE92" s="11"/>
      <c r="BF92" s="11"/>
      <c r="BG92" s="11"/>
      <c r="BH92" s="11"/>
      <c r="BI92" s="11"/>
      <c r="BJ92" s="11"/>
      <c r="BK92" s="11"/>
    </row>
    <row r="93" spans="2:63" ht="18.75" thickBot="1">
      <c r="B93" s="141">
        <v>87</v>
      </c>
      <c r="C93" s="50">
        <v>1</v>
      </c>
      <c r="D93" s="50">
        <v>1</v>
      </c>
      <c r="E93" s="133" t="s">
        <v>7</v>
      </c>
      <c r="F93" s="143"/>
      <c r="G93" s="51">
        <v>0</v>
      </c>
      <c r="H93" s="51">
        <v>0</v>
      </c>
      <c r="I93" s="47">
        <f t="shared" si="65"/>
        <v>0.99984767969313781</v>
      </c>
      <c r="J93" s="49">
        <f t="shared" si="66"/>
        <v>0</v>
      </c>
      <c r="K93" s="118" t="str">
        <f t="shared" si="67"/>
        <v>I</v>
      </c>
      <c r="L93" s="123"/>
      <c r="M93" s="10">
        <v>0</v>
      </c>
      <c r="N93" s="136" t="s">
        <v>34</v>
      </c>
      <c r="O93" s="7">
        <f t="shared" si="41"/>
        <v>0</v>
      </c>
      <c r="P93" s="8">
        <f t="shared" si="42"/>
        <v>91</v>
      </c>
      <c r="Q93" s="40">
        <f t="shared" si="43"/>
        <v>91</v>
      </c>
      <c r="R93" s="41">
        <f t="shared" si="68"/>
        <v>0</v>
      </c>
      <c r="S93" s="127" t="str">
        <f t="shared" si="69"/>
        <v>N</v>
      </c>
      <c r="T93" s="131"/>
      <c r="U93" s="114">
        <v>0</v>
      </c>
      <c r="V93" s="74">
        <f t="shared" si="44"/>
        <v>0.99984772607724903</v>
      </c>
      <c r="W93" s="79">
        <f t="shared" si="70"/>
        <v>89.000152273922495</v>
      </c>
      <c r="X93" s="71" t="str">
        <f t="shared" si="71"/>
        <v>I</v>
      </c>
      <c r="Y93" s="9" t="str">
        <f t="shared" si="45"/>
        <v>I</v>
      </c>
      <c r="Z93" s="9" t="b">
        <f t="shared" si="46"/>
        <v>0</v>
      </c>
      <c r="AA93" s="9" t="b">
        <f t="shared" si="47"/>
        <v>0</v>
      </c>
      <c r="AB93" s="14" t="str">
        <f t="shared" si="72"/>
        <v>NÃO</v>
      </c>
      <c r="AC93" s="25" t="str">
        <f t="shared" si="48"/>
        <v>N</v>
      </c>
      <c r="AD93" s="14" t="b">
        <f t="shared" si="49"/>
        <v>0</v>
      </c>
      <c r="AE93" s="14" t="b">
        <f t="shared" si="50"/>
        <v>0</v>
      </c>
      <c r="AF93" s="26" t="str">
        <f t="shared" si="73"/>
        <v>NÃO</v>
      </c>
      <c r="AG93" s="25" t="str">
        <f t="shared" si="51"/>
        <v>I</v>
      </c>
      <c r="AH93" s="14" t="str">
        <f t="shared" si="52"/>
        <v>I</v>
      </c>
      <c r="AI93" s="14" t="b">
        <f t="shared" si="53"/>
        <v>0</v>
      </c>
      <c r="AJ93" s="26" t="str">
        <f t="shared" si="54"/>
        <v>NÃO</v>
      </c>
      <c r="AK93" s="14">
        <f t="shared" si="55"/>
        <v>0</v>
      </c>
      <c r="AL93" s="14">
        <f t="shared" si="56"/>
        <v>1.7452406437283512E-2</v>
      </c>
      <c r="AM93" s="24">
        <f t="shared" si="74"/>
        <v>0</v>
      </c>
      <c r="AN93" s="14">
        <f t="shared" si="57"/>
        <v>1.7449749160682683E-2</v>
      </c>
      <c r="AO93" s="14">
        <f t="shared" si="58"/>
        <v>1.7452406437283512E-2</v>
      </c>
      <c r="AP93" s="78">
        <f t="shared" si="75"/>
        <v>89.000152273922495</v>
      </c>
      <c r="AQ93" s="11"/>
      <c r="AR93" s="11"/>
      <c r="AS93" s="11"/>
      <c r="AT93" s="33">
        <f t="shared" si="59"/>
        <v>1</v>
      </c>
      <c r="AU93" s="33">
        <f t="shared" si="60"/>
        <v>0</v>
      </c>
      <c r="AV93" s="33">
        <f t="shared" si="61"/>
        <v>0</v>
      </c>
      <c r="AW93" s="34">
        <f t="shared" si="62"/>
        <v>-1.7449748351250485E-2</v>
      </c>
      <c r="AX93" s="34">
        <f t="shared" si="63"/>
        <v>-3.0458649045213493E-4</v>
      </c>
      <c r="AY93" s="34">
        <f t="shared" si="64"/>
        <v>0.99984769515639127</v>
      </c>
      <c r="AZ93" s="34">
        <f t="shared" si="40"/>
        <v>-1.7449748351250485E-2</v>
      </c>
      <c r="BA93" s="34">
        <f t="shared" si="76"/>
        <v>1</v>
      </c>
      <c r="BB93" s="34">
        <f t="shared" si="77"/>
        <v>1</v>
      </c>
      <c r="BC93" s="34">
        <f t="shared" si="78"/>
        <v>-1.7449748351250485E-2</v>
      </c>
      <c r="BD93" s="31">
        <f t="shared" si="79"/>
        <v>-0.99984767969313781</v>
      </c>
      <c r="BE93" s="11"/>
      <c r="BF93" s="11"/>
      <c r="BG93" s="11"/>
      <c r="BH93" s="11"/>
      <c r="BI93" s="11"/>
      <c r="BJ93" s="11"/>
      <c r="BK93" s="11"/>
    </row>
    <row r="94" spans="2:63" ht="18.75" thickBot="1">
      <c r="B94" s="141">
        <v>88</v>
      </c>
      <c r="C94" s="50">
        <v>1</v>
      </c>
      <c r="D94" s="50">
        <v>1</v>
      </c>
      <c r="E94" s="133" t="s">
        <v>7</v>
      </c>
      <c r="F94" s="143"/>
      <c r="G94" s="51">
        <v>0</v>
      </c>
      <c r="H94" s="51">
        <v>0</v>
      </c>
      <c r="I94" s="47">
        <f t="shared" si="65"/>
        <v>0.99984767969313781</v>
      </c>
      <c r="J94" s="49">
        <f t="shared" si="66"/>
        <v>0</v>
      </c>
      <c r="K94" s="118" t="str">
        <f t="shared" si="67"/>
        <v>I</v>
      </c>
      <c r="L94" s="123"/>
      <c r="M94" s="10">
        <v>0</v>
      </c>
      <c r="N94" s="136" t="s">
        <v>34</v>
      </c>
      <c r="O94" s="7">
        <f t="shared" si="41"/>
        <v>0</v>
      </c>
      <c r="P94" s="8">
        <f t="shared" si="42"/>
        <v>91</v>
      </c>
      <c r="Q94" s="40">
        <f t="shared" si="43"/>
        <v>91</v>
      </c>
      <c r="R94" s="41">
        <f t="shared" si="68"/>
        <v>0</v>
      </c>
      <c r="S94" s="127" t="str">
        <f t="shared" si="69"/>
        <v>N</v>
      </c>
      <c r="T94" s="131"/>
      <c r="U94" s="114">
        <v>0</v>
      </c>
      <c r="V94" s="74">
        <f t="shared" si="44"/>
        <v>0.99984772607724903</v>
      </c>
      <c r="W94" s="79">
        <f t="shared" si="70"/>
        <v>89.000152273922495</v>
      </c>
      <c r="X94" s="71" t="str">
        <f t="shared" si="71"/>
        <v>I</v>
      </c>
      <c r="Y94" s="9" t="str">
        <f t="shared" si="45"/>
        <v>I</v>
      </c>
      <c r="Z94" s="9" t="b">
        <f t="shared" si="46"/>
        <v>0</v>
      </c>
      <c r="AA94" s="9" t="b">
        <f t="shared" si="47"/>
        <v>0</v>
      </c>
      <c r="AB94" s="14" t="str">
        <f t="shared" si="72"/>
        <v>NÃO</v>
      </c>
      <c r="AC94" s="25" t="str">
        <f t="shared" si="48"/>
        <v>N</v>
      </c>
      <c r="AD94" s="14" t="b">
        <f t="shared" si="49"/>
        <v>0</v>
      </c>
      <c r="AE94" s="14" t="b">
        <f t="shared" si="50"/>
        <v>0</v>
      </c>
      <c r="AF94" s="26" t="str">
        <f t="shared" si="73"/>
        <v>NÃO</v>
      </c>
      <c r="AG94" s="25" t="str">
        <f t="shared" si="51"/>
        <v>I</v>
      </c>
      <c r="AH94" s="14" t="str">
        <f t="shared" si="52"/>
        <v>I</v>
      </c>
      <c r="AI94" s="14" t="b">
        <f t="shared" si="53"/>
        <v>0</v>
      </c>
      <c r="AJ94" s="26" t="str">
        <f t="shared" si="54"/>
        <v>NÃO</v>
      </c>
      <c r="AK94" s="14">
        <f t="shared" si="55"/>
        <v>0</v>
      </c>
      <c r="AL94" s="14">
        <f t="shared" si="56"/>
        <v>1.7452406437283512E-2</v>
      </c>
      <c r="AM94" s="24">
        <f t="shared" si="74"/>
        <v>0</v>
      </c>
      <c r="AN94" s="14">
        <f t="shared" si="57"/>
        <v>1.7449749160682683E-2</v>
      </c>
      <c r="AO94" s="14">
        <f t="shared" si="58"/>
        <v>1.7452406437283512E-2</v>
      </c>
      <c r="AP94" s="78">
        <f t="shared" si="75"/>
        <v>89.000152273922495</v>
      </c>
      <c r="AQ94" s="11"/>
      <c r="AR94" s="11"/>
      <c r="AS94" s="11"/>
      <c r="AT94" s="33">
        <f t="shared" si="59"/>
        <v>1</v>
      </c>
      <c r="AU94" s="33">
        <f t="shared" si="60"/>
        <v>0</v>
      </c>
      <c r="AV94" s="33">
        <f t="shared" si="61"/>
        <v>0</v>
      </c>
      <c r="AW94" s="34">
        <f t="shared" si="62"/>
        <v>-1.7449748351250485E-2</v>
      </c>
      <c r="AX94" s="34">
        <f t="shared" si="63"/>
        <v>-3.0458649045213493E-4</v>
      </c>
      <c r="AY94" s="34">
        <f t="shared" si="64"/>
        <v>0.99984769515639127</v>
      </c>
      <c r="AZ94" s="34">
        <f t="shared" si="40"/>
        <v>-1.7449748351250485E-2</v>
      </c>
      <c r="BA94" s="34">
        <f t="shared" si="76"/>
        <v>1</v>
      </c>
      <c r="BB94" s="34">
        <f t="shared" si="77"/>
        <v>1</v>
      </c>
      <c r="BC94" s="34">
        <f t="shared" si="78"/>
        <v>-1.7449748351250485E-2</v>
      </c>
      <c r="BD94" s="31">
        <f t="shared" si="79"/>
        <v>-0.99984767969313781</v>
      </c>
      <c r="BE94" s="11"/>
      <c r="BF94" s="11"/>
      <c r="BG94" s="11"/>
      <c r="BH94" s="11"/>
      <c r="BI94" s="11"/>
      <c r="BJ94" s="11"/>
      <c r="BK94" s="11"/>
    </row>
    <row r="95" spans="2:63" ht="18.75" thickBot="1">
      <c r="B95" s="141">
        <v>89</v>
      </c>
      <c r="C95" s="50">
        <v>1</v>
      </c>
      <c r="D95" s="50">
        <v>1</v>
      </c>
      <c r="E95" s="133" t="s">
        <v>7</v>
      </c>
      <c r="F95" s="143"/>
      <c r="G95" s="51">
        <v>0</v>
      </c>
      <c r="H95" s="51">
        <v>0</v>
      </c>
      <c r="I95" s="47">
        <f t="shared" si="65"/>
        <v>0.99984767969313781</v>
      </c>
      <c r="J95" s="49">
        <f t="shared" si="66"/>
        <v>0</v>
      </c>
      <c r="K95" s="118" t="str">
        <f t="shared" si="67"/>
        <v>I</v>
      </c>
      <c r="L95" s="123"/>
      <c r="M95" s="10">
        <v>0</v>
      </c>
      <c r="N95" s="136" t="s">
        <v>34</v>
      </c>
      <c r="O95" s="7">
        <f t="shared" si="41"/>
        <v>0</v>
      </c>
      <c r="P95" s="8">
        <f t="shared" si="42"/>
        <v>91</v>
      </c>
      <c r="Q95" s="40">
        <f t="shared" si="43"/>
        <v>91</v>
      </c>
      <c r="R95" s="41">
        <f t="shared" si="68"/>
        <v>0</v>
      </c>
      <c r="S95" s="127" t="str">
        <f t="shared" si="69"/>
        <v>N</v>
      </c>
      <c r="T95" s="131"/>
      <c r="U95" s="114">
        <v>0</v>
      </c>
      <c r="V95" s="74">
        <f t="shared" si="44"/>
        <v>0.99984772607724903</v>
      </c>
      <c r="W95" s="79">
        <f t="shared" si="70"/>
        <v>89.000152273922495</v>
      </c>
      <c r="X95" s="71" t="str">
        <f t="shared" si="71"/>
        <v>I</v>
      </c>
      <c r="Y95" s="9" t="str">
        <f t="shared" si="45"/>
        <v>I</v>
      </c>
      <c r="Z95" s="9" t="b">
        <f t="shared" si="46"/>
        <v>0</v>
      </c>
      <c r="AA95" s="9" t="b">
        <f t="shared" si="47"/>
        <v>0</v>
      </c>
      <c r="AB95" s="14" t="str">
        <f t="shared" si="72"/>
        <v>NÃO</v>
      </c>
      <c r="AC95" s="25" t="str">
        <f t="shared" si="48"/>
        <v>N</v>
      </c>
      <c r="AD95" s="14" t="b">
        <f t="shared" si="49"/>
        <v>0</v>
      </c>
      <c r="AE95" s="14" t="b">
        <f t="shared" si="50"/>
        <v>0</v>
      </c>
      <c r="AF95" s="26" t="str">
        <f t="shared" si="73"/>
        <v>NÃO</v>
      </c>
      <c r="AG95" s="25" t="str">
        <f t="shared" si="51"/>
        <v>I</v>
      </c>
      <c r="AH95" s="14" t="str">
        <f t="shared" si="52"/>
        <v>I</v>
      </c>
      <c r="AI95" s="14" t="b">
        <f t="shared" si="53"/>
        <v>0</v>
      </c>
      <c r="AJ95" s="26" t="str">
        <f t="shared" si="54"/>
        <v>NÃO</v>
      </c>
      <c r="AK95" s="14">
        <f t="shared" si="55"/>
        <v>0</v>
      </c>
      <c r="AL95" s="14">
        <f t="shared" si="56"/>
        <v>1.7452406437283512E-2</v>
      </c>
      <c r="AM95" s="24">
        <f t="shared" si="74"/>
        <v>0</v>
      </c>
      <c r="AN95" s="14">
        <f t="shared" si="57"/>
        <v>1.7449749160682683E-2</v>
      </c>
      <c r="AO95" s="14">
        <f t="shared" si="58"/>
        <v>1.7452406437283512E-2</v>
      </c>
      <c r="AP95" s="78">
        <f t="shared" si="75"/>
        <v>89.000152273922495</v>
      </c>
      <c r="AQ95" s="11"/>
      <c r="AR95" s="11"/>
      <c r="AS95" s="11"/>
      <c r="AT95" s="33">
        <f t="shared" si="59"/>
        <v>1</v>
      </c>
      <c r="AU95" s="33">
        <f t="shared" si="60"/>
        <v>0</v>
      </c>
      <c r="AV95" s="33">
        <f t="shared" si="61"/>
        <v>0</v>
      </c>
      <c r="AW95" s="34">
        <f t="shared" si="62"/>
        <v>-1.7449748351250485E-2</v>
      </c>
      <c r="AX95" s="34">
        <f t="shared" si="63"/>
        <v>-3.0458649045213493E-4</v>
      </c>
      <c r="AY95" s="34">
        <f t="shared" si="64"/>
        <v>0.99984769515639127</v>
      </c>
      <c r="AZ95" s="34">
        <f t="shared" si="40"/>
        <v>-1.7449748351250485E-2</v>
      </c>
      <c r="BA95" s="34">
        <f t="shared" si="76"/>
        <v>1</v>
      </c>
      <c r="BB95" s="34">
        <f t="shared" si="77"/>
        <v>1</v>
      </c>
      <c r="BC95" s="34">
        <f t="shared" si="78"/>
        <v>-1.7449748351250485E-2</v>
      </c>
      <c r="BD95" s="31">
        <f t="shared" si="79"/>
        <v>-0.99984767969313781</v>
      </c>
      <c r="BE95" s="11"/>
      <c r="BF95" s="11"/>
      <c r="BG95" s="11"/>
      <c r="BH95" s="11"/>
      <c r="BI95" s="11"/>
      <c r="BJ95" s="11"/>
      <c r="BK95" s="11"/>
    </row>
    <row r="96" spans="2:63" ht="18.75" thickBot="1">
      <c r="B96" s="141">
        <v>90</v>
      </c>
      <c r="C96" s="50">
        <v>1</v>
      </c>
      <c r="D96" s="50">
        <v>1</v>
      </c>
      <c r="E96" s="133" t="s">
        <v>7</v>
      </c>
      <c r="F96" s="143"/>
      <c r="G96" s="51">
        <v>0</v>
      </c>
      <c r="H96" s="51">
        <v>0</v>
      </c>
      <c r="I96" s="47">
        <f t="shared" si="65"/>
        <v>0.99984767969313781</v>
      </c>
      <c r="J96" s="49">
        <f t="shared" si="66"/>
        <v>0</v>
      </c>
      <c r="K96" s="118" t="str">
        <f t="shared" si="67"/>
        <v>I</v>
      </c>
      <c r="L96" s="123"/>
      <c r="M96" s="10">
        <v>0</v>
      </c>
      <c r="N96" s="136" t="s">
        <v>34</v>
      </c>
      <c r="O96" s="7">
        <f t="shared" si="41"/>
        <v>0</v>
      </c>
      <c r="P96" s="8">
        <f t="shared" si="42"/>
        <v>91</v>
      </c>
      <c r="Q96" s="40">
        <f t="shared" si="43"/>
        <v>91</v>
      </c>
      <c r="R96" s="41">
        <f t="shared" si="68"/>
        <v>0</v>
      </c>
      <c r="S96" s="127" t="str">
        <f t="shared" si="69"/>
        <v>N</v>
      </c>
      <c r="T96" s="131"/>
      <c r="U96" s="114">
        <v>0</v>
      </c>
      <c r="V96" s="74">
        <f t="shared" si="44"/>
        <v>0.99984772607724903</v>
      </c>
      <c r="W96" s="79">
        <f t="shared" si="70"/>
        <v>89.000152273922495</v>
      </c>
      <c r="X96" s="71" t="str">
        <f t="shared" si="71"/>
        <v>I</v>
      </c>
      <c r="Y96" s="9" t="str">
        <f t="shared" si="45"/>
        <v>I</v>
      </c>
      <c r="Z96" s="9" t="b">
        <f t="shared" si="46"/>
        <v>0</v>
      </c>
      <c r="AA96" s="9" t="b">
        <f t="shared" si="47"/>
        <v>0</v>
      </c>
      <c r="AB96" s="14" t="str">
        <f t="shared" si="72"/>
        <v>NÃO</v>
      </c>
      <c r="AC96" s="25" t="str">
        <f t="shared" si="48"/>
        <v>N</v>
      </c>
      <c r="AD96" s="14" t="b">
        <f t="shared" si="49"/>
        <v>0</v>
      </c>
      <c r="AE96" s="14" t="b">
        <f t="shared" si="50"/>
        <v>0</v>
      </c>
      <c r="AF96" s="26" t="str">
        <f t="shared" si="73"/>
        <v>NÃO</v>
      </c>
      <c r="AG96" s="25" t="str">
        <f t="shared" si="51"/>
        <v>I</v>
      </c>
      <c r="AH96" s="14" t="str">
        <f t="shared" si="52"/>
        <v>I</v>
      </c>
      <c r="AI96" s="14" t="b">
        <f t="shared" si="53"/>
        <v>0</v>
      </c>
      <c r="AJ96" s="26" t="str">
        <f t="shared" si="54"/>
        <v>NÃO</v>
      </c>
      <c r="AK96" s="14">
        <f t="shared" si="55"/>
        <v>0</v>
      </c>
      <c r="AL96" s="14">
        <f t="shared" si="56"/>
        <v>1.7452406437283512E-2</v>
      </c>
      <c r="AM96" s="24">
        <f t="shared" si="74"/>
        <v>0</v>
      </c>
      <c r="AN96" s="14">
        <f t="shared" si="57"/>
        <v>1.7449749160682683E-2</v>
      </c>
      <c r="AO96" s="14">
        <f t="shared" si="58"/>
        <v>1.7452406437283512E-2</v>
      </c>
      <c r="AP96" s="78">
        <f t="shared" si="75"/>
        <v>89.000152273922495</v>
      </c>
      <c r="AQ96" s="11"/>
      <c r="AR96" s="11"/>
      <c r="AS96" s="11"/>
      <c r="AT96" s="33">
        <f t="shared" si="59"/>
        <v>1</v>
      </c>
      <c r="AU96" s="33">
        <f t="shared" si="60"/>
        <v>0</v>
      </c>
      <c r="AV96" s="33">
        <f t="shared" si="61"/>
        <v>0</v>
      </c>
      <c r="AW96" s="34">
        <f t="shared" si="62"/>
        <v>-1.7449748351250485E-2</v>
      </c>
      <c r="AX96" s="34">
        <f t="shared" si="63"/>
        <v>-3.0458649045213493E-4</v>
      </c>
      <c r="AY96" s="34">
        <f t="shared" si="64"/>
        <v>0.99984769515639127</v>
      </c>
      <c r="AZ96" s="34">
        <f t="shared" si="40"/>
        <v>-1.7449748351250485E-2</v>
      </c>
      <c r="BA96" s="34">
        <f t="shared" si="76"/>
        <v>1</v>
      </c>
      <c r="BB96" s="34">
        <f t="shared" si="77"/>
        <v>1</v>
      </c>
      <c r="BC96" s="34">
        <f t="shared" si="78"/>
        <v>-1.7449748351250485E-2</v>
      </c>
      <c r="BD96" s="31">
        <f t="shared" si="79"/>
        <v>-0.99984767969313781</v>
      </c>
      <c r="BE96" s="11"/>
      <c r="BF96" s="11"/>
      <c r="BG96" s="11"/>
      <c r="BH96" s="11"/>
      <c r="BI96" s="11"/>
      <c r="BJ96" s="11"/>
      <c r="BK96" s="11"/>
    </row>
    <row r="97" spans="2:63" ht="18.75" thickBot="1">
      <c r="B97" s="141">
        <v>91</v>
      </c>
      <c r="C97" s="50">
        <v>1</v>
      </c>
      <c r="D97" s="50">
        <v>1</v>
      </c>
      <c r="E97" s="133" t="s">
        <v>7</v>
      </c>
      <c r="F97" s="143"/>
      <c r="G97" s="51">
        <v>0</v>
      </c>
      <c r="H97" s="51">
        <v>0</v>
      </c>
      <c r="I97" s="47">
        <f t="shared" si="65"/>
        <v>0.99984767969313781</v>
      </c>
      <c r="J97" s="49">
        <f t="shared" si="66"/>
        <v>0</v>
      </c>
      <c r="K97" s="118" t="str">
        <f t="shared" si="67"/>
        <v>I</v>
      </c>
      <c r="L97" s="123"/>
      <c r="M97" s="10">
        <v>0</v>
      </c>
      <c r="N97" s="136" t="s">
        <v>34</v>
      </c>
      <c r="O97" s="7">
        <f t="shared" si="41"/>
        <v>0</v>
      </c>
      <c r="P97" s="8">
        <f t="shared" si="42"/>
        <v>91</v>
      </c>
      <c r="Q97" s="40">
        <f t="shared" si="43"/>
        <v>91</v>
      </c>
      <c r="R97" s="41">
        <f t="shared" si="68"/>
        <v>0</v>
      </c>
      <c r="S97" s="127" t="str">
        <f t="shared" si="69"/>
        <v>N</v>
      </c>
      <c r="T97" s="131"/>
      <c r="U97" s="114">
        <v>0</v>
      </c>
      <c r="V97" s="74">
        <f t="shared" si="44"/>
        <v>0.99984772607724903</v>
      </c>
      <c r="W97" s="79">
        <f t="shared" si="70"/>
        <v>89.000152273922495</v>
      </c>
      <c r="X97" s="71" t="str">
        <f t="shared" si="71"/>
        <v>I</v>
      </c>
      <c r="Y97" s="9" t="str">
        <f t="shared" si="45"/>
        <v>I</v>
      </c>
      <c r="Z97" s="9" t="b">
        <f t="shared" si="46"/>
        <v>0</v>
      </c>
      <c r="AA97" s="9" t="b">
        <f t="shared" si="47"/>
        <v>0</v>
      </c>
      <c r="AB97" s="14" t="str">
        <f t="shared" si="72"/>
        <v>NÃO</v>
      </c>
      <c r="AC97" s="25" t="str">
        <f t="shared" si="48"/>
        <v>N</v>
      </c>
      <c r="AD97" s="14" t="b">
        <f t="shared" si="49"/>
        <v>0</v>
      </c>
      <c r="AE97" s="14" t="b">
        <f t="shared" si="50"/>
        <v>0</v>
      </c>
      <c r="AF97" s="26" t="str">
        <f t="shared" si="73"/>
        <v>NÃO</v>
      </c>
      <c r="AG97" s="25" t="str">
        <f t="shared" si="51"/>
        <v>I</v>
      </c>
      <c r="AH97" s="14" t="str">
        <f t="shared" si="52"/>
        <v>I</v>
      </c>
      <c r="AI97" s="14" t="b">
        <f t="shared" si="53"/>
        <v>0</v>
      </c>
      <c r="AJ97" s="26" t="str">
        <f t="shared" si="54"/>
        <v>NÃO</v>
      </c>
      <c r="AK97" s="14">
        <f t="shared" si="55"/>
        <v>0</v>
      </c>
      <c r="AL97" s="14">
        <f t="shared" si="56"/>
        <v>1.7452406437283512E-2</v>
      </c>
      <c r="AM97" s="24">
        <f t="shared" si="74"/>
        <v>0</v>
      </c>
      <c r="AN97" s="14">
        <f t="shared" si="57"/>
        <v>1.7449749160682683E-2</v>
      </c>
      <c r="AO97" s="14">
        <f t="shared" si="58"/>
        <v>1.7452406437283512E-2</v>
      </c>
      <c r="AP97" s="78">
        <f t="shared" si="75"/>
        <v>89.000152273922495</v>
      </c>
      <c r="AQ97" s="11"/>
      <c r="AR97" s="11"/>
      <c r="AS97" s="11"/>
      <c r="AT97" s="33">
        <f t="shared" si="59"/>
        <v>1</v>
      </c>
      <c r="AU97" s="33">
        <f t="shared" si="60"/>
        <v>0</v>
      </c>
      <c r="AV97" s="33">
        <f t="shared" si="61"/>
        <v>0</v>
      </c>
      <c r="AW97" s="34">
        <f t="shared" si="62"/>
        <v>-1.7449748351250485E-2</v>
      </c>
      <c r="AX97" s="34">
        <f t="shared" si="63"/>
        <v>-3.0458649045213493E-4</v>
      </c>
      <c r="AY97" s="34">
        <f t="shared" si="64"/>
        <v>0.99984769515639127</v>
      </c>
      <c r="AZ97" s="34">
        <f t="shared" si="40"/>
        <v>-1.7449748351250485E-2</v>
      </c>
      <c r="BA97" s="34">
        <f t="shared" si="76"/>
        <v>1</v>
      </c>
      <c r="BB97" s="34">
        <f t="shared" si="77"/>
        <v>1</v>
      </c>
      <c r="BC97" s="34">
        <f t="shared" si="78"/>
        <v>-1.7449748351250485E-2</v>
      </c>
      <c r="BD97" s="31">
        <f t="shared" si="79"/>
        <v>-0.99984767969313781</v>
      </c>
      <c r="BE97" s="11"/>
      <c r="BF97" s="11"/>
      <c r="BG97" s="11"/>
      <c r="BH97" s="11"/>
      <c r="BI97" s="11"/>
      <c r="BJ97" s="11"/>
      <c r="BK97" s="11"/>
    </row>
    <row r="98" spans="2:63" ht="18.75" thickBot="1">
      <c r="B98" s="141">
        <v>92</v>
      </c>
      <c r="C98" s="50">
        <v>1</v>
      </c>
      <c r="D98" s="50">
        <v>1</v>
      </c>
      <c r="E98" s="133" t="s">
        <v>7</v>
      </c>
      <c r="F98" s="143"/>
      <c r="G98" s="51">
        <v>0</v>
      </c>
      <c r="H98" s="51">
        <v>0</v>
      </c>
      <c r="I98" s="47">
        <f t="shared" si="65"/>
        <v>0.99984767969313781</v>
      </c>
      <c r="J98" s="49">
        <f t="shared" si="66"/>
        <v>0</v>
      </c>
      <c r="K98" s="118" t="str">
        <f t="shared" si="67"/>
        <v>I</v>
      </c>
      <c r="L98" s="123"/>
      <c r="M98" s="10">
        <v>0</v>
      </c>
      <c r="N98" s="136" t="s">
        <v>34</v>
      </c>
      <c r="O98" s="7">
        <f t="shared" si="41"/>
        <v>0</v>
      </c>
      <c r="P98" s="8">
        <f t="shared" si="42"/>
        <v>91</v>
      </c>
      <c r="Q98" s="40">
        <f t="shared" si="43"/>
        <v>91</v>
      </c>
      <c r="R98" s="41">
        <f t="shared" si="68"/>
        <v>0</v>
      </c>
      <c r="S98" s="127" t="str">
        <f t="shared" si="69"/>
        <v>N</v>
      </c>
      <c r="T98" s="131"/>
      <c r="U98" s="114">
        <v>0</v>
      </c>
      <c r="V98" s="74">
        <f t="shared" si="44"/>
        <v>0.99984772607724903</v>
      </c>
      <c r="W98" s="79">
        <f t="shared" si="70"/>
        <v>89.000152273922495</v>
      </c>
      <c r="X98" s="71" t="str">
        <f t="shared" si="71"/>
        <v>I</v>
      </c>
      <c r="Y98" s="9" t="str">
        <f t="shared" si="45"/>
        <v>I</v>
      </c>
      <c r="Z98" s="9" t="b">
        <f t="shared" si="46"/>
        <v>0</v>
      </c>
      <c r="AA98" s="9" t="b">
        <f t="shared" si="47"/>
        <v>0</v>
      </c>
      <c r="AB98" s="14" t="str">
        <f t="shared" si="72"/>
        <v>NÃO</v>
      </c>
      <c r="AC98" s="25" t="str">
        <f t="shared" si="48"/>
        <v>N</v>
      </c>
      <c r="AD98" s="14" t="b">
        <f t="shared" si="49"/>
        <v>0</v>
      </c>
      <c r="AE98" s="14" t="b">
        <f t="shared" si="50"/>
        <v>0</v>
      </c>
      <c r="AF98" s="26" t="str">
        <f t="shared" si="73"/>
        <v>NÃO</v>
      </c>
      <c r="AG98" s="25" t="str">
        <f t="shared" si="51"/>
        <v>I</v>
      </c>
      <c r="AH98" s="14" t="str">
        <f t="shared" si="52"/>
        <v>I</v>
      </c>
      <c r="AI98" s="14" t="b">
        <f t="shared" si="53"/>
        <v>0</v>
      </c>
      <c r="AJ98" s="26" t="str">
        <f t="shared" si="54"/>
        <v>NÃO</v>
      </c>
      <c r="AK98" s="14">
        <f t="shared" si="55"/>
        <v>0</v>
      </c>
      <c r="AL98" s="14">
        <f t="shared" si="56"/>
        <v>1.7452406437283512E-2</v>
      </c>
      <c r="AM98" s="24">
        <f t="shared" si="74"/>
        <v>0</v>
      </c>
      <c r="AN98" s="14">
        <f t="shared" si="57"/>
        <v>1.7449749160682683E-2</v>
      </c>
      <c r="AO98" s="14">
        <f t="shared" si="58"/>
        <v>1.7452406437283512E-2</v>
      </c>
      <c r="AP98" s="78">
        <f t="shared" si="75"/>
        <v>89.000152273922495</v>
      </c>
      <c r="AQ98" s="11"/>
      <c r="AR98" s="11"/>
      <c r="AS98" s="11"/>
      <c r="AT98" s="33">
        <f t="shared" si="59"/>
        <v>1</v>
      </c>
      <c r="AU98" s="33">
        <f t="shared" si="60"/>
        <v>0</v>
      </c>
      <c r="AV98" s="33">
        <f t="shared" si="61"/>
        <v>0</v>
      </c>
      <c r="AW98" s="34">
        <f t="shared" si="62"/>
        <v>-1.7449748351250485E-2</v>
      </c>
      <c r="AX98" s="34">
        <f t="shared" si="63"/>
        <v>-3.0458649045213493E-4</v>
      </c>
      <c r="AY98" s="34">
        <f t="shared" si="64"/>
        <v>0.99984769515639127</v>
      </c>
      <c r="AZ98" s="34">
        <f t="shared" si="40"/>
        <v>-1.7449748351250485E-2</v>
      </c>
      <c r="BA98" s="34">
        <f t="shared" si="76"/>
        <v>1</v>
      </c>
      <c r="BB98" s="34">
        <f t="shared" si="77"/>
        <v>1</v>
      </c>
      <c r="BC98" s="34">
        <f t="shared" si="78"/>
        <v>-1.7449748351250485E-2</v>
      </c>
      <c r="BD98" s="31">
        <f t="shared" si="79"/>
        <v>-0.99984767969313781</v>
      </c>
      <c r="BE98" s="11"/>
      <c r="BF98" s="11"/>
      <c r="BG98" s="11"/>
      <c r="BH98" s="11"/>
      <c r="BI98" s="11"/>
      <c r="BJ98" s="11"/>
      <c r="BK98" s="11"/>
    </row>
    <row r="99" spans="2:63" ht="18.75" thickBot="1">
      <c r="B99" s="141">
        <v>93</v>
      </c>
      <c r="C99" s="50">
        <v>1</v>
      </c>
      <c r="D99" s="50">
        <v>1</v>
      </c>
      <c r="E99" s="133" t="s">
        <v>7</v>
      </c>
      <c r="F99" s="143"/>
      <c r="G99" s="51">
        <v>0</v>
      </c>
      <c r="H99" s="51">
        <v>0</v>
      </c>
      <c r="I99" s="47">
        <f t="shared" si="65"/>
        <v>0.99984767969313781</v>
      </c>
      <c r="J99" s="49">
        <f t="shared" si="66"/>
        <v>0</v>
      </c>
      <c r="K99" s="118" t="str">
        <f t="shared" si="67"/>
        <v>I</v>
      </c>
      <c r="L99" s="123"/>
      <c r="M99" s="10">
        <v>0</v>
      </c>
      <c r="N99" s="136" t="s">
        <v>34</v>
      </c>
      <c r="O99" s="7">
        <f t="shared" si="41"/>
        <v>0</v>
      </c>
      <c r="P99" s="8">
        <f t="shared" si="42"/>
        <v>91</v>
      </c>
      <c r="Q99" s="40">
        <f t="shared" si="43"/>
        <v>91</v>
      </c>
      <c r="R99" s="41">
        <f t="shared" si="68"/>
        <v>0</v>
      </c>
      <c r="S99" s="127" t="str">
        <f t="shared" si="69"/>
        <v>N</v>
      </c>
      <c r="T99" s="131"/>
      <c r="U99" s="114">
        <v>0</v>
      </c>
      <c r="V99" s="74">
        <f t="shared" si="44"/>
        <v>0.99984772607724903</v>
      </c>
      <c r="W99" s="79">
        <f t="shared" si="70"/>
        <v>89.000152273922495</v>
      </c>
      <c r="X99" s="71" t="str">
        <f t="shared" si="71"/>
        <v>I</v>
      </c>
      <c r="Y99" s="9" t="str">
        <f t="shared" si="45"/>
        <v>I</v>
      </c>
      <c r="Z99" s="9" t="b">
        <f t="shared" si="46"/>
        <v>0</v>
      </c>
      <c r="AA99" s="9" t="b">
        <f t="shared" si="47"/>
        <v>0</v>
      </c>
      <c r="AB99" s="14" t="str">
        <f t="shared" si="72"/>
        <v>NÃO</v>
      </c>
      <c r="AC99" s="25" t="str">
        <f t="shared" si="48"/>
        <v>N</v>
      </c>
      <c r="AD99" s="14" t="b">
        <f t="shared" si="49"/>
        <v>0</v>
      </c>
      <c r="AE99" s="14" t="b">
        <f t="shared" si="50"/>
        <v>0</v>
      </c>
      <c r="AF99" s="26" t="str">
        <f t="shared" si="73"/>
        <v>NÃO</v>
      </c>
      <c r="AG99" s="25" t="str">
        <f t="shared" si="51"/>
        <v>I</v>
      </c>
      <c r="AH99" s="14" t="str">
        <f t="shared" si="52"/>
        <v>I</v>
      </c>
      <c r="AI99" s="14" t="b">
        <f t="shared" si="53"/>
        <v>0</v>
      </c>
      <c r="AJ99" s="26" t="str">
        <f t="shared" si="54"/>
        <v>NÃO</v>
      </c>
      <c r="AK99" s="14">
        <f t="shared" si="55"/>
        <v>0</v>
      </c>
      <c r="AL99" s="14">
        <f t="shared" si="56"/>
        <v>1.7452406437283512E-2</v>
      </c>
      <c r="AM99" s="24">
        <f t="shared" si="74"/>
        <v>0</v>
      </c>
      <c r="AN99" s="14">
        <f t="shared" si="57"/>
        <v>1.7449749160682683E-2</v>
      </c>
      <c r="AO99" s="14">
        <f t="shared" si="58"/>
        <v>1.7452406437283512E-2</v>
      </c>
      <c r="AP99" s="78">
        <f t="shared" si="75"/>
        <v>89.000152273922495</v>
      </c>
      <c r="AQ99" s="11"/>
      <c r="AR99" s="11"/>
      <c r="AS99" s="11"/>
      <c r="AT99" s="33">
        <f t="shared" si="59"/>
        <v>1</v>
      </c>
      <c r="AU99" s="33">
        <f t="shared" si="60"/>
        <v>0</v>
      </c>
      <c r="AV99" s="33">
        <f t="shared" si="61"/>
        <v>0</v>
      </c>
      <c r="AW99" s="34">
        <f t="shared" si="62"/>
        <v>-1.7449748351250485E-2</v>
      </c>
      <c r="AX99" s="34">
        <f t="shared" si="63"/>
        <v>-3.0458649045213493E-4</v>
      </c>
      <c r="AY99" s="34">
        <f t="shared" si="64"/>
        <v>0.99984769515639127</v>
      </c>
      <c r="AZ99" s="34">
        <f t="shared" si="40"/>
        <v>-1.7449748351250485E-2</v>
      </c>
      <c r="BA99" s="34">
        <f t="shared" si="76"/>
        <v>1</v>
      </c>
      <c r="BB99" s="34">
        <f t="shared" si="77"/>
        <v>1</v>
      </c>
      <c r="BC99" s="34">
        <f t="shared" si="78"/>
        <v>-1.7449748351250485E-2</v>
      </c>
      <c r="BD99" s="31">
        <f t="shared" si="79"/>
        <v>-0.99984767969313781</v>
      </c>
      <c r="BE99" s="11"/>
      <c r="BF99" s="11"/>
      <c r="BG99" s="11"/>
      <c r="BH99" s="11"/>
      <c r="BI99" s="11"/>
      <c r="BJ99" s="11"/>
      <c r="BK99" s="11"/>
    </row>
    <row r="100" spans="2:63" ht="18.75" thickBot="1">
      <c r="B100" s="141">
        <v>94</v>
      </c>
      <c r="C100" s="50">
        <v>1</v>
      </c>
      <c r="D100" s="50">
        <v>1</v>
      </c>
      <c r="E100" s="133" t="s">
        <v>7</v>
      </c>
      <c r="F100" s="143"/>
      <c r="G100" s="51">
        <v>0</v>
      </c>
      <c r="H100" s="51">
        <v>0</v>
      </c>
      <c r="I100" s="47">
        <f t="shared" si="65"/>
        <v>0.99984767969313781</v>
      </c>
      <c r="J100" s="49">
        <f t="shared" si="66"/>
        <v>0</v>
      </c>
      <c r="K100" s="118" t="str">
        <f t="shared" si="67"/>
        <v>I</v>
      </c>
      <c r="L100" s="123"/>
      <c r="M100" s="10">
        <v>0</v>
      </c>
      <c r="N100" s="136" t="s">
        <v>34</v>
      </c>
      <c r="O100" s="7">
        <f t="shared" si="41"/>
        <v>0</v>
      </c>
      <c r="P100" s="8">
        <f t="shared" si="42"/>
        <v>91</v>
      </c>
      <c r="Q100" s="40">
        <f t="shared" si="43"/>
        <v>91</v>
      </c>
      <c r="R100" s="41">
        <f t="shared" si="68"/>
        <v>0</v>
      </c>
      <c r="S100" s="127" t="str">
        <f t="shared" si="69"/>
        <v>N</v>
      </c>
      <c r="T100" s="131"/>
      <c r="U100" s="114">
        <v>0</v>
      </c>
      <c r="V100" s="74">
        <f t="shared" si="44"/>
        <v>0.99984772607724903</v>
      </c>
      <c r="W100" s="79">
        <f t="shared" si="70"/>
        <v>89.000152273922495</v>
      </c>
      <c r="X100" s="71" t="str">
        <f t="shared" si="71"/>
        <v>I</v>
      </c>
      <c r="Y100" s="9" t="str">
        <f t="shared" si="45"/>
        <v>I</v>
      </c>
      <c r="Z100" s="9" t="b">
        <f t="shared" si="46"/>
        <v>0</v>
      </c>
      <c r="AA100" s="9" t="b">
        <f t="shared" si="47"/>
        <v>0</v>
      </c>
      <c r="AB100" s="14" t="str">
        <f t="shared" si="72"/>
        <v>NÃO</v>
      </c>
      <c r="AC100" s="25" t="str">
        <f t="shared" si="48"/>
        <v>N</v>
      </c>
      <c r="AD100" s="14" t="b">
        <f t="shared" si="49"/>
        <v>0</v>
      </c>
      <c r="AE100" s="14" t="b">
        <f t="shared" si="50"/>
        <v>0</v>
      </c>
      <c r="AF100" s="26" t="str">
        <f t="shared" si="73"/>
        <v>NÃO</v>
      </c>
      <c r="AG100" s="25" t="str">
        <f t="shared" si="51"/>
        <v>I</v>
      </c>
      <c r="AH100" s="14" t="str">
        <f t="shared" si="52"/>
        <v>I</v>
      </c>
      <c r="AI100" s="14" t="b">
        <f t="shared" si="53"/>
        <v>0</v>
      </c>
      <c r="AJ100" s="26" t="str">
        <f t="shared" si="54"/>
        <v>NÃO</v>
      </c>
      <c r="AK100" s="14">
        <f t="shared" si="55"/>
        <v>0</v>
      </c>
      <c r="AL100" s="14">
        <f t="shared" si="56"/>
        <v>1.7452406437283512E-2</v>
      </c>
      <c r="AM100" s="24">
        <f t="shared" si="74"/>
        <v>0</v>
      </c>
      <c r="AN100" s="14">
        <f t="shared" si="57"/>
        <v>1.7449749160682683E-2</v>
      </c>
      <c r="AO100" s="14">
        <f t="shared" si="58"/>
        <v>1.7452406437283512E-2</v>
      </c>
      <c r="AP100" s="78">
        <f t="shared" si="75"/>
        <v>89.000152273922495</v>
      </c>
      <c r="AQ100" s="11"/>
      <c r="AR100" s="11"/>
      <c r="AS100" s="11"/>
      <c r="AT100" s="33">
        <f t="shared" si="59"/>
        <v>1</v>
      </c>
      <c r="AU100" s="33">
        <f t="shared" si="60"/>
        <v>0</v>
      </c>
      <c r="AV100" s="33">
        <f t="shared" si="61"/>
        <v>0</v>
      </c>
      <c r="AW100" s="34">
        <f t="shared" si="62"/>
        <v>-1.7449748351250485E-2</v>
      </c>
      <c r="AX100" s="34">
        <f t="shared" si="63"/>
        <v>-3.0458649045213493E-4</v>
      </c>
      <c r="AY100" s="34">
        <f t="shared" si="64"/>
        <v>0.99984769515639127</v>
      </c>
      <c r="AZ100" s="34">
        <f t="shared" si="40"/>
        <v>-1.7449748351250485E-2</v>
      </c>
      <c r="BA100" s="34">
        <f t="shared" si="76"/>
        <v>1</v>
      </c>
      <c r="BB100" s="34">
        <f t="shared" si="77"/>
        <v>1</v>
      </c>
      <c r="BC100" s="34">
        <f t="shared" si="78"/>
        <v>-1.7449748351250485E-2</v>
      </c>
      <c r="BD100" s="31">
        <f t="shared" si="79"/>
        <v>-0.99984767969313781</v>
      </c>
      <c r="BE100" s="11"/>
      <c r="BF100" s="11"/>
      <c r="BG100" s="11"/>
      <c r="BH100" s="11"/>
      <c r="BI100" s="11"/>
      <c r="BJ100" s="11"/>
      <c r="BK100" s="11"/>
    </row>
    <row r="101" spans="2:63" ht="18.75" thickBot="1">
      <c r="B101" s="141">
        <v>95</v>
      </c>
      <c r="C101" s="50">
        <v>1</v>
      </c>
      <c r="D101" s="50">
        <v>1</v>
      </c>
      <c r="E101" s="133" t="s">
        <v>7</v>
      </c>
      <c r="F101" s="143"/>
      <c r="G101" s="51">
        <v>0</v>
      </c>
      <c r="H101" s="51">
        <v>0</v>
      </c>
      <c r="I101" s="47">
        <f t="shared" si="65"/>
        <v>0.99984767969313781</v>
      </c>
      <c r="J101" s="49">
        <f t="shared" si="66"/>
        <v>0</v>
      </c>
      <c r="K101" s="118" t="str">
        <f t="shared" si="67"/>
        <v>I</v>
      </c>
      <c r="L101" s="123"/>
      <c r="M101" s="10">
        <v>0</v>
      </c>
      <c r="N101" s="136" t="s">
        <v>34</v>
      </c>
      <c r="O101" s="7">
        <f t="shared" si="41"/>
        <v>0</v>
      </c>
      <c r="P101" s="8">
        <f t="shared" si="42"/>
        <v>91</v>
      </c>
      <c r="Q101" s="40">
        <f t="shared" si="43"/>
        <v>91</v>
      </c>
      <c r="R101" s="41">
        <f t="shared" si="68"/>
        <v>0</v>
      </c>
      <c r="S101" s="127" t="str">
        <f t="shared" si="69"/>
        <v>N</v>
      </c>
      <c r="T101" s="131"/>
      <c r="U101" s="114">
        <v>0</v>
      </c>
      <c r="V101" s="74">
        <f t="shared" si="44"/>
        <v>0.99984772607724903</v>
      </c>
      <c r="W101" s="79">
        <f t="shared" si="70"/>
        <v>89.000152273922495</v>
      </c>
      <c r="X101" s="71" t="str">
        <f t="shared" si="71"/>
        <v>I</v>
      </c>
      <c r="Y101" s="9" t="str">
        <f t="shared" si="45"/>
        <v>I</v>
      </c>
      <c r="Z101" s="9" t="b">
        <f t="shared" si="46"/>
        <v>0</v>
      </c>
      <c r="AA101" s="9" t="b">
        <f t="shared" si="47"/>
        <v>0</v>
      </c>
      <c r="AB101" s="14" t="str">
        <f t="shared" si="72"/>
        <v>NÃO</v>
      </c>
      <c r="AC101" s="25" t="str">
        <f t="shared" si="48"/>
        <v>N</v>
      </c>
      <c r="AD101" s="14" t="b">
        <f t="shared" si="49"/>
        <v>0</v>
      </c>
      <c r="AE101" s="14" t="b">
        <f t="shared" si="50"/>
        <v>0</v>
      </c>
      <c r="AF101" s="26" t="str">
        <f t="shared" si="73"/>
        <v>NÃO</v>
      </c>
      <c r="AG101" s="25" t="str">
        <f t="shared" si="51"/>
        <v>I</v>
      </c>
      <c r="AH101" s="14" t="str">
        <f t="shared" si="52"/>
        <v>I</v>
      </c>
      <c r="AI101" s="14" t="b">
        <f t="shared" si="53"/>
        <v>0</v>
      </c>
      <c r="AJ101" s="26" t="str">
        <f t="shared" si="54"/>
        <v>NÃO</v>
      </c>
      <c r="AK101" s="14">
        <f t="shared" si="55"/>
        <v>0</v>
      </c>
      <c r="AL101" s="14">
        <f t="shared" si="56"/>
        <v>1.7452406437283512E-2</v>
      </c>
      <c r="AM101" s="24">
        <f t="shared" si="74"/>
        <v>0</v>
      </c>
      <c r="AN101" s="14">
        <f t="shared" si="57"/>
        <v>1.7449749160682683E-2</v>
      </c>
      <c r="AO101" s="14">
        <f t="shared" si="58"/>
        <v>1.7452406437283512E-2</v>
      </c>
      <c r="AP101" s="78">
        <f t="shared" si="75"/>
        <v>89.000152273922495</v>
      </c>
      <c r="AQ101" s="11"/>
      <c r="AR101" s="11"/>
      <c r="AS101" s="11"/>
      <c r="AT101" s="33">
        <f t="shared" si="59"/>
        <v>1</v>
      </c>
      <c r="AU101" s="33">
        <f t="shared" si="60"/>
        <v>0</v>
      </c>
      <c r="AV101" s="33">
        <f t="shared" si="61"/>
        <v>0</v>
      </c>
      <c r="AW101" s="34">
        <f t="shared" si="62"/>
        <v>-1.7449748351250485E-2</v>
      </c>
      <c r="AX101" s="34">
        <f t="shared" si="63"/>
        <v>-3.0458649045213493E-4</v>
      </c>
      <c r="AY101" s="34">
        <f t="shared" si="64"/>
        <v>0.99984769515639127</v>
      </c>
      <c r="AZ101" s="34">
        <f t="shared" si="40"/>
        <v>-1.7449748351250485E-2</v>
      </c>
      <c r="BA101" s="34">
        <f t="shared" si="76"/>
        <v>1</v>
      </c>
      <c r="BB101" s="34">
        <f t="shared" si="77"/>
        <v>1</v>
      </c>
      <c r="BC101" s="34">
        <f t="shared" si="78"/>
        <v>-1.7449748351250485E-2</v>
      </c>
      <c r="BD101" s="31">
        <f t="shared" si="79"/>
        <v>-0.99984767969313781</v>
      </c>
      <c r="BE101" s="11"/>
      <c r="BF101" s="11"/>
      <c r="BG101" s="11"/>
      <c r="BH101" s="11"/>
      <c r="BI101" s="11"/>
      <c r="BJ101" s="11"/>
      <c r="BK101" s="11"/>
    </row>
    <row r="102" spans="2:63" ht="18.75" thickBot="1">
      <c r="B102" s="141">
        <v>96</v>
      </c>
      <c r="C102" s="50">
        <v>1</v>
      </c>
      <c r="D102" s="50">
        <v>1</v>
      </c>
      <c r="E102" s="133" t="s">
        <v>7</v>
      </c>
      <c r="F102" s="143"/>
      <c r="G102" s="51">
        <v>0</v>
      </c>
      <c r="H102" s="51">
        <v>0</v>
      </c>
      <c r="I102" s="47">
        <f t="shared" si="65"/>
        <v>0.99984767969313781</v>
      </c>
      <c r="J102" s="49">
        <f t="shared" si="66"/>
        <v>0</v>
      </c>
      <c r="K102" s="118" t="str">
        <f t="shared" si="67"/>
        <v>I</v>
      </c>
      <c r="L102" s="123"/>
      <c r="M102" s="10">
        <v>0</v>
      </c>
      <c r="N102" s="136" t="s">
        <v>34</v>
      </c>
      <c r="O102" s="7">
        <f t="shared" si="41"/>
        <v>0</v>
      </c>
      <c r="P102" s="8">
        <f t="shared" si="42"/>
        <v>91</v>
      </c>
      <c r="Q102" s="40">
        <f t="shared" si="43"/>
        <v>91</v>
      </c>
      <c r="R102" s="41">
        <f t="shared" si="68"/>
        <v>0</v>
      </c>
      <c r="S102" s="127" t="str">
        <f t="shared" si="69"/>
        <v>N</v>
      </c>
      <c r="T102" s="131"/>
      <c r="U102" s="114">
        <v>0</v>
      </c>
      <c r="V102" s="74">
        <f t="shared" si="44"/>
        <v>0.99984772607724903</v>
      </c>
      <c r="W102" s="79">
        <f t="shared" si="70"/>
        <v>89.000152273922495</v>
      </c>
      <c r="X102" s="71" t="str">
        <f t="shared" si="71"/>
        <v>I</v>
      </c>
      <c r="Y102" s="9" t="str">
        <f t="shared" si="45"/>
        <v>I</v>
      </c>
      <c r="Z102" s="9" t="b">
        <f t="shared" si="46"/>
        <v>0</v>
      </c>
      <c r="AA102" s="9" t="b">
        <f t="shared" si="47"/>
        <v>0</v>
      </c>
      <c r="AB102" s="14" t="str">
        <f t="shared" si="72"/>
        <v>NÃO</v>
      </c>
      <c r="AC102" s="25" t="str">
        <f t="shared" si="48"/>
        <v>N</v>
      </c>
      <c r="AD102" s="14" t="b">
        <f t="shared" si="49"/>
        <v>0</v>
      </c>
      <c r="AE102" s="14" t="b">
        <f t="shared" si="50"/>
        <v>0</v>
      </c>
      <c r="AF102" s="26" t="str">
        <f t="shared" si="73"/>
        <v>NÃO</v>
      </c>
      <c r="AG102" s="25" t="str">
        <f t="shared" si="51"/>
        <v>I</v>
      </c>
      <c r="AH102" s="14" t="str">
        <f t="shared" si="52"/>
        <v>I</v>
      </c>
      <c r="AI102" s="14" t="b">
        <f t="shared" si="53"/>
        <v>0</v>
      </c>
      <c r="AJ102" s="26" t="str">
        <f t="shared" si="54"/>
        <v>NÃO</v>
      </c>
      <c r="AK102" s="14">
        <f t="shared" si="55"/>
        <v>0</v>
      </c>
      <c r="AL102" s="14">
        <f t="shared" si="56"/>
        <v>1.7452406437283512E-2</v>
      </c>
      <c r="AM102" s="24">
        <f t="shared" si="74"/>
        <v>0</v>
      </c>
      <c r="AN102" s="14">
        <f t="shared" si="57"/>
        <v>1.7449749160682683E-2</v>
      </c>
      <c r="AO102" s="14">
        <f t="shared" si="58"/>
        <v>1.7452406437283512E-2</v>
      </c>
      <c r="AP102" s="78">
        <f t="shared" si="75"/>
        <v>89.000152273922495</v>
      </c>
      <c r="AQ102" s="11"/>
      <c r="AR102" s="11"/>
      <c r="AS102" s="11"/>
      <c r="AT102" s="33">
        <f t="shared" si="59"/>
        <v>1</v>
      </c>
      <c r="AU102" s="33">
        <f t="shared" si="60"/>
        <v>0</v>
      </c>
      <c r="AV102" s="33">
        <f t="shared" si="61"/>
        <v>0</v>
      </c>
      <c r="AW102" s="34">
        <f t="shared" si="62"/>
        <v>-1.7449748351250485E-2</v>
      </c>
      <c r="AX102" s="34">
        <f t="shared" si="63"/>
        <v>-3.0458649045213493E-4</v>
      </c>
      <c r="AY102" s="34">
        <f t="shared" si="64"/>
        <v>0.99984769515639127</v>
      </c>
      <c r="AZ102" s="34">
        <f t="shared" si="40"/>
        <v>-1.7449748351250485E-2</v>
      </c>
      <c r="BA102" s="34">
        <f t="shared" si="76"/>
        <v>1</v>
      </c>
      <c r="BB102" s="34">
        <f t="shared" si="77"/>
        <v>1</v>
      </c>
      <c r="BC102" s="34">
        <f t="shared" si="78"/>
        <v>-1.7449748351250485E-2</v>
      </c>
      <c r="BD102" s="31">
        <f t="shared" si="79"/>
        <v>-0.99984767969313781</v>
      </c>
      <c r="BE102" s="11"/>
      <c r="BF102" s="11"/>
      <c r="BG102" s="11"/>
      <c r="BH102" s="11"/>
      <c r="BI102" s="11"/>
      <c r="BJ102" s="11"/>
      <c r="BK102" s="11"/>
    </row>
    <row r="103" spans="2:63" ht="18.75" thickBot="1">
      <c r="B103" s="141">
        <v>97</v>
      </c>
      <c r="C103" s="50">
        <v>1</v>
      </c>
      <c r="D103" s="50">
        <v>1</v>
      </c>
      <c r="E103" s="133" t="s">
        <v>7</v>
      </c>
      <c r="F103" s="143"/>
      <c r="G103" s="51">
        <v>0</v>
      </c>
      <c r="H103" s="51">
        <v>0</v>
      </c>
      <c r="I103" s="47">
        <f t="shared" si="65"/>
        <v>0.99984767969313781</v>
      </c>
      <c r="J103" s="49">
        <f t="shared" si="66"/>
        <v>0</v>
      </c>
      <c r="K103" s="118" t="str">
        <f t="shared" si="67"/>
        <v>I</v>
      </c>
      <c r="L103" s="123"/>
      <c r="M103" s="10">
        <v>0</v>
      </c>
      <c r="N103" s="136" t="s">
        <v>34</v>
      </c>
      <c r="O103" s="7">
        <f t="shared" si="41"/>
        <v>0</v>
      </c>
      <c r="P103" s="8">
        <f t="shared" si="42"/>
        <v>91</v>
      </c>
      <c r="Q103" s="40">
        <f t="shared" si="43"/>
        <v>91</v>
      </c>
      <c r="R103" s="41">
        <f t="shared" si="68"/>
        <v>0</v>
      </c>
      <c r="S103" s="127" t="str">
        <f t="shared" si="69"/>
        <v>N</v>
      </c>
      <c r="T103" s="131"/>
      <c r="U103" s="114">
        <v>0</v>
      </c>
      <c r="V103" s="74">
        <f t="shared" si="44"/>
        <v>0.99984772607724903</v>
      </c>
      <c r="W103" s="79">
        <f t="shared" si="70"/>
        <v>89.000152273922495</v>
      </c>
      <c r="X103" s="71" t="str">
        <f t="shared" si="71"/>
        <v>I</v>
      </c>
      <c r="Y103" s="9" t="str">
        <f t="shared" si="45"/>
        <v>I</v>
      </c>
      <c r="Z103" s="9" t="b">
        <f t="shared" si="46"/>
        <v>0</v>
      </c>
      <c r="AA103" s="9" t="b">
        <f t="shared" si="47"/>
        <v>0</v>
      </c>
      <c r="AB103" s="14" t="str">
        <f t="shared" si="72"/>
        <v>NÃO</v>
      </c>
      <c r="AC103" s="25" t="str">
        <f t="shared" si="48"/>
        <v>N</v>
      </c>
      <c r="AD103" s="14" t="b">
        <f t="shared" si="49"/>
        <v>0</v>
      </c>
      <c r="AE103" s="14" t="b">
        <f t="shared" si="50"/>
        <v>0</v>
      </c>
      <c r="AF103" s="26" t="str">
        <f t="shared" si="73"/>
        <v>NÃO</v>
      </c>
      <c r="AG103" s="25" t="str">
        <f t="shared" si="51"/>
        <v>I</v>
      </c>
      <c r="AH103" s="14" t="str">
        <f t="shared" si="52"/>
        <v>I</v>
      </c>
      <c r="AI103" s="14" t="b">
        <f t="shared" si="53"/>
        <v>0</v>
      </c>
      <c r="AJ103" s="26" t="str">
        <f t="shared" si="54"/>
        <v>NÃO</v>
      </c>
      <c r="AK103" s="14">
        <f t="shared" si="55"/>
        <v>0</v>
      </c>
      <c r="AL103" s="14">
        <f t="shared" si="56"/>
        <v>1.7452406437283512E-2</v>
      </c>
      <c r="AM103" s="24">
        <f t="shared" si="74"/>
        <v>0</v>
      </c>
      <c r="AN103" s="14">
        <f t="shared" si="57"/>
        <v>1.7449749160682683E-2</v>
      </c>
      <c r="AO103" s="14">
        <f t="shared" si="58"/>
        <v>1.7452406437283512E-2</v>
      </c>
      <c r="AP103" s="78">
        <f t="shared" si="75"/>
        <v>89.000152273922495</v>
      </c>
      <c r="AQ103" s="11"/>
      <c r="AR103" s="11"/>
      <c r="AS103" s="11"/>
      <c r="AT103" s="33">
        <f t="shared" si="59"/>
        <v>1</v>
      </c>
      <c r="AU103" s="33">
        <f t="shared" si="60"/>
        <v>0</v>
      </c>
      <c r="AV103" s="33">
        <f t="shared" si="61"/>
        <v>0</v>
      </c>
      <c r="AW103" s="34">
        <f t="shared" si="62"/>
        <v>-1.7449748351250485E-2</v>
      </c>
      <c r="AX103" s="34">
        <f t="shared" si="63"/>
        <v>-3.0458649045213493E-4</v>
      </c>
      <c r="AY103" s="34">
        <f t="shared" si="64"/>
        <v>0.99984769515639127</v>
      </c>
      <c r="AZ103" s="34">
        <f t="shared" ref="AZ103:AZ106" si="80">SUM(xp*xe+yp*ye+zp*ze)</f>
        <v>-1.7449748351250485E-2</v>
      </c>
      <c r="BA103" s="34">
        <f t="shared" si="76"/>
        <v>1</v>
      </c>
      <c r="BB103" s="34">
        <f t="shared" si="77"/>
        <v>1</v>
      </c>
      <c r="BC103" s="34">
        <f t="shared" si="78"/>
        <v>-1.7449748351250485E-2</v>
      </c>
      <c r="BD103" s="31">
        <f t="shared" si="79"/>
        <v>-0.99984767969313781</v>
      </c>
      <c r="BE103" s="11"/>
      <c r="BF103" s="11"/>
      <c r="BG103" s="11"/>
      <c r="BH103" s="11"/>
      <c r="BI103" s="11"/>
      <c r="BJ103" s="11"/>
      <c r="BK103" s="11"/>
    </row>
    <row r="104" spans="2:63" ht="18.75" thickBot="1">
      <c r="B104" s="141">
        <v>98</v>
      </c>
      <c r="C104" s="50">
        <v>1</v>
      </c>
      <c r="D104" s="50">
        <v>1</v>
      </c>
      <c r="E104" s="133" t="s">
        <v>7</v>
      </c>
      <c r="F104" s="143"/>
      <c r="G104" s="51">
        <v>0</v>
      </c>
      <c r="H104" s="51">
        <v>0</v>
      </c>
      <c r="I104" s="47">
        <f t="shared" si="65"/>
        <v>0.99984767969313781</v>
      </c>
      <c r="J104" s="49">
        <f t="shared" si="66"/>
        <v>0</v>
      </c>
      <c r="K104" s="118" t="str">
        <f t="shared" si="67"/>
        <v>I</v>
      </c>
      <c r="L104" s="123"/>
      <c r="M104" s="10">
        <v>0</v>
      </c>
      <c r="N104" s="136" t="s">
        <v>34</v>
      </c>
      <c r="O104" s="7">
        <f t="shared" si="41"/>
        <v>0</v>
      </c>
      <c r="P104" s="8">
        <f t="shared" si="42"/>
        <v>91</v>
      </c>
      <c r="Q104" s="40">
        <f t="shared" si="43"/>
        <v>91</v>
      </c>
      <c r="R104" s="41">
        <f t="shared" si="68"/>
        <v>0</v>
      </c>
      <c r="S104" s="127" t="str">
        <f t="shared" si="69"/>
        <v>N</v>
      </c>
      <c r="T104" s="131"/>
      <c r="U104" s="114">
        <v>0</v>
      </c>
      <c r="V104" s="74">
        <f t="shared" si="44"/>
        <v>0.99984772607724903</v>
      </c>
      <c r="W104" s="79">
        <f t="shared" si="70"/>
        <v>89.000152273922495</v>
      </c>
      <c r="X104" s="71" t="str">
        <f t="shared" si="71"/>
        <v>I</v>
      </c>
      <c r="Y104" s="9" t="str">
        <f t="shared" si="45"/>
        <v>I</v>
      </c>
      <c r="Z104" s="9" t="b">
        <f t="shared" si="46"/>
        <v>0</v>
      </c>
      <c r="AA104" s="9" t="b">
        <f t="shared" si="47"/>
        <v>0</v>
      </c>
      <c r="AB104" s="14" t="str">
        <f t="shared" si="72"/>
        <v>NÃO</v>
      </c>
      <c r="AC104" s="25" t="str">
        <f t="shared" si="48"/>
        <v>N</v>
      </c>
      <c r="AD104" s="14" t="b">
        <f t="shared" si="49"/>
        <v>0</v>
      </c>
      <c r="AE104" s="14" t="b">
        <f t="shared" si="50"/>
        <v>0</v>
      </c>
      <c r="AF104" s="26" t="str">
        <f t="shared" si="73"/>
        <v>NÃO</v>
      </c>
      <c r="AG104" s="25" t="str">
        <f t="shared" si="51"/>
        <v>I</v>
      </c>
      <c r="AH104" s="14" t="str">
        <f t="shared" si="52"/>
        <v>I</v>
      </c>
      <c r="AI104" s="14" t="b">
        <f t="shared" si="53"/>
        <v>0</v>
      </c>
      <c r="AJ104" s="26" t="str">
        <f t="shared" si="54"/>
        <v>NÃO</v>
      </c>
      <c r="AK104" s="14">
        <f t="shared" si="55"/>
        <v>0</v>
      </c>
      <c r="AL104" s="14">
        <f t="shared" si="56"/>
        <v>1.7452406437283512E-2</v>
      </c>
      <c r="AM104" s="24">
        <f t="shared" si="74"/>
        <v>0</v>
      </c>
      <c r="AN104" s="14">
        <f t="shared" si="57"/>
        <v>1.7449749160682683E-2</v>
      </c>
      <c r="AO104" s="14">
        <f t="shared" si="58"/>
        <v>1.7452406437283512E-2</v>
      </c>
      <c r="AP104" s="78">
        <f t="shared" si="75"/>
        <v>89.000152273922495</v>
      </c>
      <c r="AQ104" s="11"/>
      <c r="AR104" s="11"/>
      <c r="AS104" s="11"/>
      <c r="AT104" s="33">
        <f t="shared" si="59"/>
        <v>1</v>
      </c>
      <c r="AU104" s="33">
        <f t="shared" si="60"/>
        <v>0</v>
      </c>
      <c r="AV104" s="33">
        <f t="shared" si="61"/>
        <v>0</v>
      </c>
      <c r="AW104" s="34">
        <f t="shared" si="62"/>
        <v>-1.7449748351250485E-2</v>
      </c>
      <c r="AX104" s="34">
        <f t="shared" si="63"/>
        <v>-3.0458649045213493E-4</v>
      </c>
      <c r="AY104" s="34">
        <f t="shared" si="64"/>
        <v>0.99984769515639127</v>
      </c>
      <c r="AZ104" s="34">
        <f t="shared" si="80"/>
        <v>-1.7449748351250485E-2</v>
      </c>
      <c r="BA104" s="34">
        <f t="shared" si="76"/>
        <v>1</v>
      </c>
      <c r="BB104" s="34">
        <f t="shared" si="77"/>
        <v>1</v>
      </c>
      <c r="BC104" s="34">
        <f t="shared" si="78"/>
        <v>-1.7449748351250485E-2</v>
      </c>
      <c r="BD104" s="31">
        <f t="shared" si="79"/>
        <v>-0.99984767969313781</v>
      </c>
      <c r="BE104" s="11"/>
      <c r="BF104" s="11"/>
      <c r="BG104" s="11"/>
      <c r="BH104" s="11"/>
      <c r="BI104" s="11"/>
      <c r="BJ104" s="11"/>
      <c r="BK104" s="11"/>
    </row>
    <row r="105" spans="2:63" ht="18.75" thickBot="1">
      <c r="B105" s="141">
        <v>99</v>
      </c>
      <c r="C105" s="50">
        <v>1</v>
      </c>
      <c r="D105" s="50">
        <v>1</v>
      </c>
      <c r="E105" s="133" t="s">
        <v>7</v>
      </c>
      <c r="F105" s="143"/>
      <c r="G105" s="51">
        <v>0</v>
      </c>
      <c r="H105" s="51">
        <v>0</v>
      </c>
      <c r="I105" s="47">
        <f t="shared" si="65"/>
        <v>0.99984767969313781</v>
      </c>
      <c r="J105" s="49">
        <f t="shared" si="66"/>
        <v>0</v>
      </c>
      <c r="K105" s="118" t="str">
        <f t="shared" si="67"/>
        <v>I</v>
      </c>
      <c r="L105" s="123"/>
      <c r="M105" s="10">
        <v>0</v>
      </c>
      <c r="N105" s="136" t="s">
        <v>34</v>
      </c>
      <c r="O105" s="7">
        <f t="shared" si="41"/>
        <v>0</v>
      </c>
      <c r="P105" s="8">
        <f t="shared" si="42"/>
        <v>91</v>
      </c>
      <c r="Q105" s="40">
        <f t="shared" si="43"/>
        <v>91</v>
      </c>
      <c r="R105" s="41">
        <f t="shared" si="68"/>
        <v>0</v>
      </c>
      <c r="S105" s="127" t="str">
        <f t="shared" si="69"/>
        <v>N</v>
      </c>
      <c r="T105" s="131"/>
      <c r="U105" s="114">
        <v>0</v>
      </c>
      <c r="V105" s="74">
        <f t="shared" si="44"/>
        <v>0.99984772607724903</v>
      </c>
      <c r="W105" s="79">
        <f t="shared" si="70"/>
        <v>89.000152273922495</v>
      </c>
      <c r="X105" s="71" t="str">
        <f t="shared" si="71"/>
        <v>I</v>
      </c>
      <c r="Y105" s="9" t="str">
        <f t="shared" si="45"/>
        <v>I</v>
      </c>
      <c r="Z105" s="9" t="b">
        <f t="shared" si="46"/>
        <v>0</v>
      </c>
      <c r="AA105" s="9" t="b">
        <f t="shared" si="47"/>
        <v>0</v>
      </c>
      <c r="AB105" s="14" t="str">
        <f t="shared" si="72"/>
        <v>NÃO</v>
      </c>
      <c r="AC105" s="25" t="str">
        <f t="shared" si="48"/>
        <v>N</v>
      </c>
      <c r="AD105" s="14" t="b">
        <f t="shared" si="49"/>
        <v>0</v>
      </c>
      <c r="AE105" s="14" t="b">
        <f t="shared" si="50"/>
        <v>0</v>
      </c>
      <c r="AF105" s="26" t="str">
        <f t="shared" si="73"/>
        <v>NÃO</v>
      </c>
      <c r="AG105" s="25" t="str">
        <f t="shared" si="51"/>
        <v>I</v>
      </c>
      <c r="AH105" s="14" t="str">
        <f t="shared" si="52"/>
        <v>I</v>
      </c>
      <c r="AI105" s="14" t="b">
        <f t="shared" si="53"/>
        <v>0</v>
      </c>
      <c r="AJ105" s="26" t="str">
        <f t="shared" si="54"/>
        <v>NÃO</v>
      </c>
      <c r="AK105" s="14">
        <f t="shared" si="55"/>
        <v>0</v>
      </c>
      <c r="AL105" s="14">
        <f t="shared" si="56"/>
        <v>1.7452406437283512E-2</v>
      </c>
      <c r="AM105" s="24">
        <f t="shared" si="74"/>
        <v>0</v>
      </c>
      <c r="AN105" s="14">
        <f t="shared" si="57"/>
        <v>1.7449749160682683E-2</v>
      </c>
      <c r="AO105" s="14">
        <f t="shared" si="58"/>
        <v>1.7452406437283512E-2</v>
      </c>
      <c r="AP105" s="78">
        <f t="shared" si="75"/>
        <v>89.000152273922495</v>
      </c>
      <c r="AQ105" s="11"/>
      <c r="AR105" s="11"/>
      <c r="AS105" s="11"/>
      <c r="AT105" s="33">
        <f t="shared" si="59"/>
        <v>1</v>
      </c>
      <c r="AU105" s="33">
        <f t="shared" si="60"/>
        <v>0</v>
      </c>
      <c r="AV105" s="33">
        <f t="shared" si="61"/>
        <v>0</v>
      </c>
      <c r="AW105" s="34">
        <f t="shared" si="62"/>
        <v>-1.7449748351250485E-2</v>
      </c>
      <c r="AX105" s="34">
        <f t="shared" si="63"/>
        <v>-3.0458649045213493E-4</v>
      </c>
      <c r="AY105" s="34">
        <f t="shared" si="64"/>
        <v>0.99984769515639127</v>
      </c>
      <c r="AZ105" s="34">
        <f t="shared" si="80"/>
        <v>-1.7449748351250485E-2</v>
      </c>
      <c r="BA105" s="34">
        <f t="shared" si="76"/>
        <v>1</v>
      </c>
      <c r="BB105" s="34">
        <f t="shared" si="77"/>
        <v>1</v>
      </c>
      <c r="BC105" s="34">
        <f t="shared" si="78"/>
        <v>-1.7449748351250485E-2</v>
      </c>
      <c r="BD105" s="31">
        <f t="shared" si="79"/>
        <v>-0.99984767969313781</v>
      </c>
      <c r="BE105" s="11"/>
      <c r="BF105" s="11"/>
      <c r="BG105" s="11"/>
      <c r="BH105" s="11"/>
      <c r="BI105" s="11"/>
      <c r="BJ105" s="11"/>
      <c r="BK105" s="11"/>
    </row>
    <row r="106" spans="2:63" ht="18.75" thickBot="1">
      <c r="B106" s="142">
        <v>100</v>
      </c>
      <c r="C106" s="50">
        <v>1</v>
      </c>
      <c r="D106" s="50">
        <v>1</v>
      </c>
      <c r="E106" s="134" t="s">
        <v>7</v>
      </c>
      <c r="F106" s="144"/>
      <c r="G106" s="52">
        <v>0</v>
      </c>
      <c r="H106" s="52">
        <v>0</v>
      </c>
      <c r="I106" s="53">
        <f t="shared" si="65"/>
        <v>0.99984767969313781</v>
      </c>
      <c r="J106" s="54">
        <f t="shared" si="66"/>
        <v>0</v>
      </c>
      <c r="K106" s="119" t="str">
        <f t="shared" si="67"/>
        <v>I</v>
      </c>
      <c r="L106" s="124"/>
      <c r="M106" s="55">
        <v>0</v>
      </c>
      <c r="N106" s="137" t="s">
        <v>34</v>
      </c>
      <c r="O106" s="56">
        <f t="shared" si="41"/>
        <v>0</v>
      </c>
      <c r="P106" s="8">
        <f t="shared" si="42"/>
        <v>91</v>
      </c>
      <c r="Q106" s="57">
        <f t="shared" si="43"/>
        <v>91</v>
      </c>
      <c r="R106" s="58">
        <f t="shared" si="68"/>
        <v>0</v>
      </c>
      <c r="S106" s="128" t="str">
        <f t="shared" si="69"/>
        <v>N</v>
      </c>
      <c r="T106" s="132"/>
      <c r="U106" s="115">
        <v>0</v>
      </c>
      <c r="V106" s="75">
        <f t="shared" si="44"/>
        <v>0.99984772607724903</v>
      </c>
      <c r="W106" s="79">
        <f t="shared" si="70"/>
        <v>89.000152273922495</v>
      </c>
      <c r="X106" s="72" t="str">
        <f t="shared" si="71"/>
        <v>I</v>
      </c>
      <c r="Y106" s="9" t="str">
        <f t="shared" si="45"/>
        <v>I</v>
      </c>
      <c r="Z106" s="9" t="b">
        <f t="shared" si="46"/>
        <v>0</v>
      </c>
      <c r="AA106" s="9" t="b">
        <f t="shared" si="47"/>
        <v>0</v>
      </c>
      <c r="AB106" s="14" t="str">
        <f t="shared" si="72"/>
        <v>NÃO</v>
      </c>
      <c r="AC106" s="25" t="str">
        <f t="shared" si="48"/>
        <v>N</v>
      </c>
      <c r="AD106" s="14" t="b">
        <f t="shared" si="49"/>
        <v>0</v>
      </c>
      <c r="AE106" s="14" t="b">
        <f t="shared" si="50"/>
        <v>0</v>
      </c>
      <c r="AF106" s="26" t="str">
        <f t="shared" si="73"/>
        <v>NÃO</v>
      </c>
      <c r="AG106" s="25" t="str">
        <f t="shared" si="51"/>
        <v>I</v>
      </c>
      <c r="AH106" s="14" t="str">
        <f t="shared" si="52"/>
        <v>I</v>
      </c>
      <c r="AI106" s="14" t="b">
        <f t="shared" si="53"/>
        <v>0</v>
      </c>
      <c r="AJ106" s="26" t="str">
        <f t="shared" si="54"/>
        <v>NÃO</v>
      </c>
      <c r="AK106" s="14">
        <f t="shared" si="55"/>
        <v>0</v>
      </c>
      <c r="AL106" s="14">
        <f t="shared" si="56"/>
        <v>1.7452406437283512E-2</v>
      </c>
      <c r="AM106" s="24">
        <f t="shared" si="74"/>
        <v>0</v>
      </c>
      <c r="AN106" s="14">
        <f t="shared" si="57"/>
        <v>1.7449749160682683E-2</v>
      </c>
      <c r="AO106" s="14">
        <f t="shared" si="58"/>
        <v>1.7452406437283512E-2</v>
      </c>
      <c r="AP106" s="78">
        <f t="shared" si="75"/>
        <v>89.000152273922495</v>
      </c>
      <c r="AQ106" s="11"/>
      <c r="AR106" s="11"/>
      <c r="AS106" s="11"/>
      <c r="AT106" s="33">
        <f t="shared" si="59"/>
        <v>1</v>
      </c>
      <c r="AU106" s="33">
        <f t="shared" si="60"/>
        <v>0</v>
      </c>
      <c r="AV106" s="33">
        <f t="shared" si="61"/>
        <v>0</v>
      </c>
      <c r="AW106" s="34">
        <f t="shared" si="62"/>
        <v>-1.7449748351250485E-2</v>
      </c>
      <c r="AX106" s="34">
        <f t="shared" si="63"/>
        <v>-3.0458649045213493E-4</v>
      </c>
      <c r="AY106" s="34">
        <f t="shared" si="64"/>
        <v>0.99984769515639127</v>
      </c>
      <c r="AZ106" s="34">
        <f t="shared" si="80"/>
        <v>-1.7449748351250485E-2</v>
      </c>
      <c r="BA106" s="34">
        <f t="shared" si="76"/>
        <v>1</v>
      </c>
      <c r="BB106" s="34">
        <f t="shared" si="77"/>
        <v>1</v>
      </c>
      <c r="BC106" s="34">
        <f t="shared" si="78"/>
        <v>-1.7449748351250485E-2</v>
      </c>
      <c r="BD106" s="31">
        <f t="shared" si="79"/>
        <v>-0.99984767969313781</v>
      </c>
      <c r="BE106" s="11"/>
      <c r="BF106" s="11"/>
      <c r="BG106" s="11"/>
      <c r="BH106" s="11"/>
      <c r="BI106" s="11"/>
      <c r="BJ106" s="11"/>
      <c r="BK106" s="11"/>
    </row>
    <row r="107" spans="2:63">
      <c r="B107" s="59"/>
      <c r="C107" s="59"/>
      <c r="D107" s="59"/>
      <c r="E107" s="59"/>
      <c r="F107" s="59"/>
      <c r="G107" s="59"/>
      <c r="H107" s="59"/>
      <c r="I107" s="60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AQ107" s="11"/>
      <c r="AR107" s="11"/>
      <c r="AS107" s="11"/>
      <c r="BE107" s="11"/>
      <c r="BF107" s="11"/>
      <c r="BG107" s="11"/>
      <c r="BH107" s="11"/>
      <c r="BI107" s="11"/>
      <c r="BJ107" s="11"/>
      <c r="BK107" s="11"/>
    </row>
    <row r="108" spans="2:63" ht="15" thickBot="1">
      <c r="B108" s="11"/>
      <c r="C108" s="11"/>
      <c r="D108" s="11"/>
      <c r="E108" s="11"/>
      <c r="F108" s="11"/>
      <c r="G108" s="11"/>
      <c r="H108" s="11"/>
      <c r="I108" s="3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AQ108" s="11"/>
      <c r="AR108" s="11"/>
      <c r="AS108" s="11"/>
      <c r="BE108" s="11"/>
      <c r="BF108" s="11"/>
      <c r="BG108" s="11"/>
      <c r="BH108" s="11"/>
      <c r="BI108" s="11"/>
      <c r="BJ108" s="11"/>
      <c r="BK108" s="11"/>
    </row>
    <row r="109" spans="2:63" ht="9.9499999999999993" customHeight="1" thickTop="1">
      <c r="B109" s="11"/>
      <c r="C109" s="11"/>
      <c r="D109" s="11"/>
      <c r="E109" s="11"/>
      <c r="F109" s="11"/>
      <c r="G109" s="11"/>
      <c r="H109" s="11"/>
      <c r="I109" s="36"/>
      <c r="J109" s="102"/>
      <c r="K109" s="251"/>
      <c r="L109" s="252"/>
      <c r="M109" s="252"/>
      <c r="N109" s="252"/>
      <c r="O109" s="252"/>
      <c r="P109" s="252"/>
      <c r="Q109" s="253"/>
      <c r="R109" s="102"/>
      <c r="S109" s="11"/>
      <c r="T109" s="11"/>
      <c r="U109" s="11"/>
      <c r="V109" s="11"/>
      <c r="W109" s="11"/>
      <c r="X109" s="11"/>
      <c r="AQ109" s="11"/>
      <c r="AR109" s="11"/>
      <c r="AS109" s="11"/>
      <c r="BE109" s="11"/>
      <c r="BF109" s="11"/>
      <c r="BG109" s="11"/>
      <c r="BH109" s="11"/>
      <c r="BI109" s="11"/>
      <c r="BJ109" s="11"/>
      <c r="BK109" s="11"/>
    </row>
    <row r="110" spans="2:63" ht="20.100000000000001" customHeight="1">
      <c r="B110" s="11"/>
      <c r="C110" s="11"/>
      <c r="D110" s="11"/>
      <c r="E110" s="11"/>
      <c r="F110" s="11"/>
      <c r="G110" s="11"/>
      <c r="H110" s="11"/>
      <c r="I110" s="36"/>
      <c r="J110" s="102"/>
      <c r="K110" s="254" t="s">
        <v>99</v>
      </c>
      <c r="L110" s="255"/>
      <c r="M110" s="255"/>
      <c r="N110" s="255"/>
      <c r="O110" s="255"/>
      <c r="P110" s="255"/>
      <c r="Q110" s="256"/>
      <c r="R110" s="102"/>
      <c r="S110" s="11"/>
      <c r="T110" s="11"/>
      <c r="U110" s="11"/>
      <c r="V110" s="11"/>
      <c r="W110" s="11"/>
      <c r="X110" s="11"/>
      <c r="AQ110" s="11"/>
      <c r="AR110" s="11"/>
      <c r="AS110" s="11"/>
      <c r="BE110" s="11"/>
      <c r="BF110" s="11"/>
      <c r="BG110" s="11"/>
      <c r="BH110" s="11"/>
      <c r="BI110" s="11"/>
      <c r="BJ110" s="11"/>
      <c r="BK110" s="11"/>
    </row>
    <row r="111" spans="2:63" ht="20.100000000000001" customHeight="1">
      <c r="B111" s="11"/>
      <c r="C111" s="11"/>
      <c r="D111" s="11"/>
      <c r="E111" s="11"/>
      <c r="F111" s="11"/>
      <c r="G111" s="11"/>
      <c r="H111" s="11"/>
      <c r="I111" s="36"/>
      <c r="J111" s="102"/>
      <c r="K111" s="257" t="s">
        <v>65</v>
      </c>
      <c r="L111" s="258"/>
      <c r="M111" s="258"/>
      <c r="N111" s="258"/>
      <c r="O111" s="258"/>
      <c r="P111" s="258"/>
      <c r="Q111" s="259"/>
      <c r="R111" s="102"/>
      <c r="S111" s="11"/>
      <c r="T111" s="11"/>
      <c r="U111" s="11"/>
      <c r="V111" s="11"/>
      <c r="W111" s="11"/>
      <c r="X111" s="11"/>
      <c r="AQ111" s="11"/>
      <c r="AR111" s="11"/>
      <c r="AS111" s="11"/>
      <c r="BE111" s="11"/>
      <c r="BF111" s="11"/>
      <c r="BG111" s="11"/>
      <c r="BH111" s="11"/>
      <c r="BI111" s="11"/>
      <c r="BJ111" s="11"/>
      <c r="BK111" s="11"/>
    </row>
    <row r="112" spans="2:63" ht="20.100000000000001" customHeight="1">
      <c r="B112" s="11"/>
      <c r="C112" s="11"/>
      <c r="D112" s="11"/>
      <c r="E112" s="11"/>
      <c r="F112" s="11"/>
      <c r="G112" s="11"/>
      <c r="H112" s="11"/>
      <c r="I112" s="36"/>
      <c r="J112" s="102"/>
      <c r="K112" s="260" t="s">
        <v>67</v>
      </c>
      <c r="L112" s="261"/>
      <c r="M112" s="261"/>
      <c r="N112" s="261"/>
      <c r="O112" s="261"/>
      <c r="P112" s="261"/>
      <c r="Q112" s="262"/>
      <c r="R112" s="102"/>
      <c r="S112" s="11"/>
      <c r="T112" s="11"/>
      <c r="U112" s="11"/>
      <c r="V112" s="11"/>
      <c r="W112" s="11"/>
      <c r="X112" s="11"/>
      <c r="AQ112" s="11"/>
      <c r="AR112" s="11"/>
      <c r="AS112" s="11"/>
      <c r="BE112" s="11"/>
      <c r="BF112" s="11"/>
      <c r="BG112" s="11"/>
      <c r="BH112" s="11"/>
      <c r="BI112" s="11"/>
      <c r="BJ112" s="11"/>
      <c r="BK112" s="11"/>
    </row>
    <row r="113" spans="2:63" ht="20.100000000000001" customHeight="1">
      <c r="B113" s="11"/>
      <c r="C113" s="11"/>
      <c r="D113" s="11"/>
      <c r="E113" s="11"/>
      <c r="F113" s="11"/>
      <c r="G113" s="11"/>
      <c r="H113" s="11"/>
      <c r="I113" s="36"/>
      <c r="J113" s="102"/>
      <c r="K113" s="257" t="s">
        <v>66</v>
      </c>
      <c r="L113" s="258"/>
      <c r="M113" s="258"/>
      <c r="N113" s="258"/>
      <c r="O113" s="258"/>
      <c r="P113" s="258"/>
      <c r="Q113" s="259"/>
      <c r="R113" s="102"/>
      <c r="S113" s="11"/>
      <c r="T113" s="11"/>
      <c r="U113" s="11"/>
      <c r="V113" s="11"/>
      <c r="W113" s="11"/>
      <c r="X113" s="11"/>
      <c r="AQ113" s="11"/>
      <c r="AR113" s="11"/>
      <c r="AS113" s="11"/>
      <c r="BE113" s="11"/>
      <c r="BF113" s="11"/>
      <c r="BG113" s="11"/>
      <c r="BH113" s="11"/>
      <c r="BI113" s="11"/>
      <c r="BJ113" s="11"/>
      <c r="BK113" s="11"/>
    </row>
    <row r="114" spans="2:63" ht="20.100000000000001" customHeight="1">
      <c r="B114" s="11"/>
      <c r="C114" s="11"/>
      <c r="D114" s="11"/>
      <c r="E114" s="11"/>
      <c r="F114" s="11"/>
      <c r="G114" s="11"/>
      <c r="H114" s="11"/>
      <c r="I114" s="36"/>
      <c r="J114" s="102"/>
      <c r="K114" s="263" t="s">
        <v>93</v>
      </c>
      <c r="L114" s="264"/>
      <c r="M114" s="264"/>
      <c r="N114" s="264"/>
      <c r="O114" s="264"/>
      <c r="P114" s="264"/>
      <c r="Q114" s="265"/>
      <c r="R114" s="102"/>
      <c r="S114" s="11"/>
      <c r="T114" s="11"/>
      <c r="U114" s="11"/>
      <c r="V114" s="11"/>
      <c r="W114" s="11"/>
      <c r="X114" s="11"/>
      <c r="AQ114" s="11"/>
      <c r="AR114" s="11"/>
      <c r="AS114" s="11"/>
      <c r="BE114" s="11"/>
      <c r="BF114" s="11"/>
      <c r="BG114" s="11"/>
      <c r="BH114" s="11"/>
      <c r="BI114" s="11"/>
      <c r="BJ114" s="11"/>
      <c r="BK114" s="11"/>
    </row>
    <row r="115" spans="2:63" ht="20.100000000000001" customHeight="1">
      <c r="B115" s="11"/>
      <c r="C115" s="11"/>
      <c r="D115" s="11"/>
      <c r="E115" s="11"/>
      <c r="F115" s="11"/>
      <c r="G115" s="11"/>
      <c r="H115" s="11"/>
      <c r="I115" s="36"/>
      <c r="J115" s="102"/>
      <c r="K115" s="257" t="s">
        <v>92</v>
      </c>
      <c r="L115" s="258"/>
      <c r="M115" s="258"/>
      <c r="N115" s="258"/>
      <c r="O115" s="258"/>
      <c r="P115" s="258"/>
      <c r="Q115" s="259"/>
      <c r="R115" s="102"/>
      <c r="S115" s="11"/>
      <c r="T115" s="11"/>
      <c r="U115" s="11"/>
      <c r="V115" s="11"/>
      <c r="W115" s="11"/>
      <c r="X115" s="11"/>
      <c r="AQ115" s="11"/>
      <c r="AR115" s="11"/>
      <c r="AS115" s="11"/>
      <c r="BE115" s="11"/>
      <c r="BF115" s="11"/>
      <c r="BG115" s="11"/>
      <c r="BH115" s="11"/>
      <c r="BI115" s="11"/>
      <c r="BJ115" s="11"/>
      <c r="BK115" s="11"/>
    </row>
    <row r="116" spans="2:63" ht="9.9499999999999993" customHeight="1" thickBot="1">
      <c r="B116" s="102"/>
      <c r="C116" s="102"/>
      <c r="D116" s="102"/>
      <c r="E116" s="102"/>
      <c r="F116" s="102"/>
      <c r="G116" s="102"/>
      <c r="H116" s="102"/>
      <c r="I116" s="101"/>
      <c r="J116" s="102"/>
      <c r="K116" s="266"/>
      <c r="L116" s="267"/>
      <c r="M116" s="267"/>
      <c r="N116" s="267"/>
      <c r="O116" s="267"/>
      <c r="P116" s="267"/>
      <c r="Q116" s="268"/>
      <c r="R116" s="102"/>
      <c r="S116" s="102"/>
      <c r="T116" s="102"/>
      <c r="U116" s="102"/>
      <c r="V116" s="102"/>
      <c r="W116" s="102"/>
      <c r="X116" s="102"/>
      <c r="AQ116" s="11"/>
      <c r="AR116" s="11"/>
      <c r="AS116" s="11"/>
      <c r="BE116" s="11"/>
      <c r="BF116" s="11"/>
      <c r="BG116" s="11"/>
      <c r="BH116" s="11"/>
      <c r="BI116" s="11"/>
      <c r="BJ116" s="11"/>
      <c r="BK116" s="11"/>
    </row>
    <row r="117" spans="2:63" ht="5.0999999999999996" customHeight="1" thickTop="1">
      <c r="B117" s="102"/>
      <c r="C117" s="102"/>
      <c r="D117" s="102"/>
      <c r="E117" s="102"/>
      <c r="F117" s="102"/>
      <c r="G117" s="102"/>
      <c r="H117" s="102"/>
      <c r="I117" s="101"/>
      <c r="J117" s="102"/>
      <c r="K117" s="269"/>
      <c r="L117" s="269"/>
      <c r="M117" s="269"/>
      <c r="N117" s="269"/>
      <c r="O117" s="269"/>
      <c r="P117" s="269"/>
      <c r="Q117" s="269"/>
      <c r="R117" s="102"/>
      <c r="S117" s="102"/>
      <c r="T117" s="102"/>
      <c r="U117" s="102"/>
      <c r="V117" s="102"/>
      <c r="W117" s="102"/>
      <c r="X117" s="102"/>
      <c r="AQ117" s="11"/>
      <c r="AR117" s="11"/>
      <c r="AS117" s="11"/>
      <c r="BE117" s="11"/>
      <c r="BF117" s="11"/>
      <c r="BG117" s="11"/>
      <c r="BH117" s="11"/>
      <c r="BI117" s="11"/>
      <c r="BJ117" s="11"/>
      <c r="BK117" s="11"/>
    </row>
    <row r="118" spans="2:63" ht="5.0999999999999996" customHeight="1">
      <c r="B118" s="102"/>
      <c r="C118" s="102"/>
      <c r="D118" s="102"/>
      <c r="E118" s="102"/>
      <c r="F118" s="102"/>
      <c r="G118" s="102"/>
      <c r="H118" s="102"/>
      <c r="I118" s="101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AQ118" s="11"/>
      <c r="AR118" s="11"/>
      <c r="AS118" s="11"/>
      <c r="BE118" s="11"/>
      <c r="BF118" s="11"/>
      <c r="BG118" s="11"/>
      <c r="BH118" s="11"/>
      <c r="BI118" s="11"/>
      <c r="BJ118" s="11"/>
      <c r="BK118" s="11"/>
    </row>
    <row r="119" spans="2:63" ht="5.0999999999999996" customHeight="1" thickBot="1">
      <c r="B119" s="102"/>
      <c r="C119" s="102"/>
      <c r="D119" s="102"/>
      <c r="E119" s="102"/>
      <c r="F119" s="102"/>
      <c r="G119" s="102"/>
      <c r="H119" s="102"/>
      <c r="I119" s="101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AQ119" s="11"/>
      <c r="AR119" s="11"/>
      <c r="AS119" s="11"/>
      <c r="BE119" s="11"/>
      <c r="BF119" s="11"/>
      <c r="BG119" s="11"/>
      <c r="BH119" s="11"/>
      <c r="BI119" s="11"/>
      <c r="BJ119" s="11"/>
      <c r="BK119" s="11"/>
    </row>
    <row r="120" spans="2:63" ht="20.100000000000001" customHeight="1" thickTop="1" thickBot="1">
      <c r="B120" s="102"/>
      <c r="C120" s="108"/>
      <c r="D120" s="108"/>
      <c r="E120" s="108"/>
      <c r="F120" s="108"/>
      <c r="G120" s="108"/>
      <c r="H120" s="102"/>
      <c r="I120" s="282" t="s">
        <v>91</v>
      </c>
      <c r="J120" s="274"/>
      <c r="K120" s="274"/>
      <c r="L120" s="274"/>
      <c r="M120" s="275"/>
      <c r="N120" s="275"/>
      <c r="O120" s="275"/>
      <c r="P120" s="275"/>
      <c r="Q120" s="275"/>
      <c r="R120" s="275"/>
      <c r="S120" s="275"/>
      <c r="T120" s="275"/>
      <c r="U120" s="276"/>
      <c r="V120" s="102"/>
      <c r="W120" s="102"/>
      <c r="X120" s="102"/>
      <c r="AQ120" s="11"/>
      <c r="AR120" s="11"/>
      <c r="AS120" s="11"/>
      <c r="BE120" s="11"/>
      <c r="BF120" s="11"/>
      <c r="BG120" s="11"/>
      <c r="BH120" s="11"/>
      <c r="BI120" s="11"/>
      <c r="BJ120" s="11"/>
      <c r="BK120" s="11"/>
    </row>
    <row r="121" spans="2:63" ht="20.100000000000001" customHeight="1" thickTop="1">
      <c r="B121" s="102"/>
      <c r="C121" s="211"/>
      <c r="D121" s="212"/>
      <c r="E121" s="212"/>
      <c r="F121" s="212"/>
      <c r="G121" s="212"/>
      <c r="H121" s="102"/>
      <c r="I121" s="109"/>
      <c r="J121" s="280" t="s">
        <v>100</v>
      </c>
      <c r="K121" s="232"/>
      <c r="L121" s="232"/>
      <c r="M121" s="233"/>
      <c r="N121" s="228" t="s">
        <v>101</v>
      </c>
      <c r="O121" s="232"/>
      <c r="P121" s="232"/>
      <c r="Q121" s="233"/>
      <c r="R121" s="228" t="s">
        <v>102</v>
      </c>
      <c r="S121" s="229"/>
      <c r="T121" s="116"/>
      <c r="U121" s="110"/>
      <c r="V121" s="102"/>
      <c r="W121" s="102"/>
      <c r="X121" s="102"/>
      <c r="AQ121" s="11"/>
      <c r="AR121" s="11"/>
      <c r="AS121" s="11"/>
      <c r="BE121" s="11"/>
      <c r="BF121" s="11"/>
      <c r="BG121" s="11"/>
      <c r="BH121" s="11"/>
      <c r="BI121" s="11"/>
      <c r="BJ121" s="11"/>
      <c r="BK121" s="11"/>
    </row>
    <row r="122" spans="2:63" ht="20.100000000000001" customHeight="1" thickBot="1">
      <c r="B122" s="102"/>
      <c r="C122" s="248"/>
      <c r="D122" s="245"/>
      <c r="E122" s="245"/>
      <c r="F122" s="245"/>
      <c r="G122" s="245"/>
      <c r="H122" s="102"/>
      <c r="I122" s="109"/>
      <c r="J122" s="281"/>
      <c r="K122" s="234"/>
      <c r="L122" s="234"/>
      <c r="M122" s="235"/>
      <c r="N122" s="230"/>
      <c r="O122" s="234"/>
      <c r="P122" s="234"/>
      <c r="Q122" s="235"/>
      <c r="R122" s="230"/>
      <c r="S122" s="231"/>
      <c r="T122" s="116"/>
      <c r="U122" s="110"/>
      <c r="V122" s="102"/>
      <c r="W122" s="102"/>
      <c r="X122" s="102"/>
      <c r="AQ122" s="11"/>
      <c r="AR122" s="11"/>
      <c r="AS122" s="11"/>
      <c r="BE122" s="11"/>
      <c r="BF122" s="11"/>
      <c r="BG122" s="11"/>
      <c r="BH122" s="11"/>
      <c r="BI122" s="11"/>
      <c r="BJ122" s="11"/>
      <c r="BK122" s="11"/>
    </row>
    <row r="123" spans="2:63" ht="20.100000000000001" customHeight="1">
      <c r="B123" s="102"/>
      <c r="C123" s="247"/>
      <c r="D123" s="212"/>
      <c r="E123" s="212"/>
      <c r="F123" s="212"/>
      <c r="G123" s="212"/>
      <c r="H123" s="102"/>
      <c r="I123" s="109"/>
      <c r="J123" s="243" t="s">
        <v>94</v>
      </c>
      <c r="K123" s="240"/>
      <c r="L123" s="240"/>
      <c r="M123" s="241"/>
      <c r="N123" s="236" t="s">
        <v>13</v>
      </c>
      <c r="O123" s="240"/>
      <c r="P123" s="240"/>
      <c r="Q123" s="241"/>
      <c r="R123" s="236" t="s">
        <v>96</v>
      </c>
      <c r="S123" s="237"/>
      <c r="T123" s="116"/>
      <c r="U123" s="110"/>
      <c r="V123" s="102"/>
      <c r="W123" s="102"/>
      <c r="X123" s="102"/>
      <c r="AQ123" s="11"/>
      <c r="AR123" s="11"/>
      <c r="AS123" s="11"/>
      <c r="BE123" s="11"/>
      <c r="BF123" s="11"/>
      <c r="BG123" s="11"/>
      <c r="BH123" s="11"/>
      <c r="BI123" s="11"/>
      <c r="BJ123" s="11"/>
      <c r="BK123" s="11"/>
    </row>
    <row r="124" spans="2:63" ht="20.100000000000001" customHeight="1" thickBot="1">
      <c r="B124" s="102"/>
      <c r="C124" s="244"/>
      <c r="D124" s="245"/>
      <c r="E124" s="245"/>
      <c r="F124" s="245"/>
      <c r="G124" s="245"/>
      <c r="H124" s="102"/>
      <c r="I124" s="109"/>
      <c r="J124" s="242" t="s">
        <v>11</v>
      </c>
      <c r="K124" s="225"/>
      <c r="L124" s="225"/>
      <c r="M124" s="226"/>
      <c r="N124" s="238" t="s">
        <v>98</v>
      </c>
      <c r="O124" s="225"/>
      <c r="P124" s="225"/>
      <c r="Q124" s="226"/>
      <c r="R124" s="238" t="s">
        <v>97</v>
      </c>
      <c r="S124" s="239"/>
      <c r="T124" s="116"/>
      <c r="U124" s="110"/>
      <c r="V124" s="102"/>
      <c r="W124" s="102"/>
      <c r="X124" s="102"/>
      <c r="AQ124" s="11"/>
      <c r="AR124" s="11"/>
      <c r="AS124" s="11"/>
      <c r="BE124" s="11"/>
      <c r="BF124" s="11"/>
      <c r="BG124" s="11"/>
      <c r="BH124" s="11"/>
      <c r="BI124" s="11"/>
      <c r="BJ124" s="11"/>
      <c r="BK124" s="11"/>
    </row>
    <row r="125" spans="2:63" ht="20.100000000000001" customHeight="1" thickBot="1">
      <c r="B125" s="102"/>
      <c r="C125" s="244"/>
      <c r="D125" s="245"/>
      <c r="E125" s="245"/>
      <c r="F125" s="245"/>
      <c r="G125" s="245"/>
      <c r="H125" s="102"/>
      <c r="I125" s="111"/>
      <c r="J125" s="213" t="s">
        <v>61</v>
      </c>
      <c r="K125" s="214"/>
      <c r="L125" s="214"/>
      <c r="M125" s="214"/>
      <c r="N125" s="214"/>
      <c r="O125" s="214"/>
      <c r="P125" s="214"/>
      <c r="Q125" s="214"/>
      <c r="R125" s="214"/>
      <c r="S125" s="215"/>
      <c r="T125" s="117"/>
      <c r="U125" s="110"/>
      <c r="V125" s="102"/>
      <c r="W125" s="102"/>
      <c r="X125" s="102"/>
      <c r="AQ125" s="11"/>
      <c r="AR125" s="11"/>
      <c r="AS125" s="11"/>
      <c r="BE125" s="11"/>
      <c r="BF125" s="11"/>
      <c r="BG125" s="11"/>
      <c r="BH125" s="11"/>
      <c r="BI125" s="11"/>
      <c r="BJ125" s="11"/>
      <c r="BK125" s="11"/>
    </row>
    <row r="126" spans="2:63" ht="20.100000000000001" customHeight="1">
      <c r="B126" s="102"/>
      <c r="C126" s="246"/>
      <c r="D126" s="245"/>
      <c r="E126" s="245"/>
      <c r="F126" s="245"/>
      <c r="G126" s="245"/>
      <c r="H126" s="102"/>
      <c r="I126" s="109"/>
      <c r="J126" s="224" t="s">
        <v>95</v>
      </c>
      <c r="K126" s="225"/>
      <c r="L126" s="225"/>
      <c r="M126" s="226"/>
      <c r="N126" s="216" t="s">
        <v>13</v>
      </c>
      <c r="O126" s="220"/>
      <c r="P126" s="220"/>
      <c r="Q126" s="221"/>
      <c r="R126" s="216" t="s">
        <v>97</v>
      </c>
      <c r="S126" s="217"/>
      <c r="T126" s="116"/>
      <c r="U126" s="110"/>
      <c r="V126" s="102"/>
      <c r="W126" s="102"/>
      <c r="X126" s="102"/>
      <c r="AQ126" s="11"/>
      <c r="AR126" s="11"/>
      <c r="AS126" s="11"/>
      <c r="BE126" s="11"/>
      <c r="BF126" s="11"/>
      <c r="BG126" s="11"/>
      <c r="BH126" s="11"/>
      <c r="BI126" s="11"/>
      <c r="BJ126" s="11"/>
      <c r="BK126" s="11"/>
    </row>
    <row r="127" spans="2:63" ht="20.100000000000001" customHeight="1">
      <c r="B127" s="102"/>
      <c r="C127" s="108"/>
      <c r="D127" s="108"/>
      <c r="E127" s="108"/>
      <c r="F127" s="108"/>
      <c r="G127" s="108"/>
      <c r="H127" s="102"/>
      <c r="I127" s="109"/>
      <c r="J127" s="227" t="s">
        <v>15</v>
      </c>
      <c r="K127" s="222"/>
      <c r="L127" s="222"/>
      <c r="M127" s="223"/>
      <c r="N127" s="218" t="s">
        <v>98</v>
      </c>
      <c r="O127" s="222"/>
      <c r="P127" s="222"/>
      <c r="Q127" s="223"/>
      <c r="R127" s="218" t="s">
        <v>13</v>
      </c>
      <c r="S127" s="219"/>
      <c r="T127" s="116"/>
      <c r="U127" s="110"/>
      <c r="V127" s="153"/>
      <c r="W127" s="20"/>
      <c r="X127" s="20"/>
      <c r="AQ127" s="11"/>
      <c r="AR127" s="11"/>
      <c r="AS127" s="11"/>
      <c r="BE127" s="11"/>
      <c r="BF127" s="11"/>
      <c r="BG127" s="11"/>
      <c r="BH127" s="11"/>
      <c r="BI127" s="11"/>
      <c r="BJ127" s="11"/>
      <c r="BK127" s="11"/>
    </row>
    <row r="128" spans="2:63" ht="20.100000000000001" customHeight="1" thickBot="1">
      <c r="B128" s="102"/>
      <c r="C128" s="102"/>
      <c r="D128" s="102"/>
      <c r="E128" s="102"/>
      <c r="F128" s="102"/>
      <c r="G128" s="102"/>
      <c r="H128" s="102"/>
      <c r="I128" s="109"/>
      <c r="J128" s="277"/>
      <c r="K128" s="278"/>
      <c r="L128" s="278"/>
      <c r="M128" s="278"/>
      <c r="N128" s="278"/>
      <c r="O128" s="278"/>
      <c r="P128" s="278"/>
      <c r="Q128" s="278"/>
      <c r="R128" s="278"/>
      <c r="S128" s="279"/>
      <c r="T128" s="116"/>
      <c r="U128" s="110"/>
      <c r="V128" s="102"/>
      <c r="W128" s="147"/>
      <c r="X128" s="147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147"/>
      <c r="AR128" s="11"/>
      <c r="AS128" s="11"/>
      <c r="BE128" s="11"/>
      <c r="BF128" s="11"/>
      <c r="BG128" s="11"/>
      <c r="BH128" s="11"/>
      <c r="BI128" s="11"/>
      <c r="BJ128" s="11"/>
      <c r="BK128" s="11"/>
    </row>
    <row r="129" spans="2:63" ht="20.100000000000001" customHeight="1" thickTop="1" thickBot="1">
      <c r="B129" s="102"/>
      <c r="C129" s="102"/>
      <c r="D129" s="102"/>
      <c r="E129" s="102"/>
      <c r="F129" s="102"/>
      <c r="G129" s="102"/>
      <c r="H129" s="102"/>
      <c r="I129" s="270" t="s">
        <v>60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2"/>
      <c r="V129" s="102"/>
      <c r="W129" s="283" t="s">
        <v>116</v>
      </c>
      <c r="X129" s="284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147"/>
      <c r="AR129" s="11"/>
      <c r="AS129" s="11"/>
      <c r="BE129" s="11"/>
      <c r="BF129" s="11"/>
      <c r="BG129" s="11"/>
      <c r="BH129" s="11"/>
      <c r="BI129" s="11"/>
      <c r="BJ129" s="11"/>
      <c r="BK129" s="11"/>
    </row>
    <row r="130" spans="2:63" ht="15" thickTop="1"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250"/>
      <c r="O130" s="250"/>
      <c r="P130" s="250"/>
      <c r="Q130" s="250"/>
      <c r="R130" s="102"/>
      <c r="S130" s="102"/>
      <c r="T130" s="102"/>
      <c r="U130" s="102"/>
      <c r="V130" s="102"/>
      <c r="W130" s="102"/>
      <c r="X130" s="102"/>
      <c r="AQ130" s="11"/>
      <c r="AR130" s="11"/>
      <c r="AS130" s="11"/>
      <c r="BE130" s="11"/>
      <c r="BF130" s="11"/>
      <c r="BG130" s="11"/>
      <c r="BH130" s="11"/>
      <c r="BI130" s="11"/>
      <c r="BJ130" s="11"/>
      <c r="BK130" s="11"/>
    </row>
    <row r="131" spans="2:63">
      <c r="B131" s="102"/>
      <c r="C131" s="102"/>
      <c r="D131" s="102"/>
      <c r="E131" s="102"/>
      <c r="F131" s="102"/>
      <c r="G131" s="102"/>
      <c r="H131" s="102"/>
      <c r="I131" s="108"/>
      <c r="J131" s="108"/>
      <c r="K131" s="108"/>
      <c r="L131" s="108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AQ131" s="11"/>
      <c r="AR131" s="11"/>
      <c r="AS131" s="11"/>
      <c r="BE131" s="11"/>
      <c r="BF131" s="11"/>
      <c r="BG131" s="11"/>
      <c r="BH131" s="11"/>
      <c r="BI131" s="11"/>
      <c r="BJ131" s="11"/>
      <c r="BK131" s="11"/>
    </row>
    <row r="132" spans="2:63">
      <c r="B132" s="102"/>
      <c r="C132" s="102"/>
      <c r="D132" s="102"/>
      <c r="E132" s="102"/>
      <c r="F132" s="102"/>
      <c r="G132" s="102"/>
      <c r="H132" s="102"/>
      <c r="I132" s="108"/>
      <c r="J132" s="108"/>
      <c r="K132" s="108"/>
      <c r="L132" s="108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AQ132" s="11"/>
      <c r="AR132" s="11"/>
      <c r="AS132" s="11"/>
      <c r="BE132" s="11"/>
      <c r="BF132" s="11"/>
      <c r="BG132" s="11"/>
      <c r="BH132" s="11"/>
      <c r="BI132" s="11"/>
      <c r="BJ132" s="11"/>
      <c r="BK132" s="11"/>
    </row>
    <row r="133" spans="2:63">
      <c r="B133" s="102"/>
      <c r="C133" s="102"/>
      <c r="D133" s="102"/>
      <c r="E133" s="102"/>
      <c r="F133" s="102"/>
      <c r="G133" s="102"/>
      <c r="H133" s="102"/>
      <c r="I133" s="108"/>
      <c r="J133" s="108"/>
      <c r="K133" s="108"/>
      <c r="L133" s="108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AQ133" s="11"/>
      <c r="AR133" s="11"/>
      <c r="AS133" s="11"/>
      <c r="BE133" s="11"/>
      <c r="BF133" s="11"/>
      <c r="BG133" s="11"/>
      <c r="BH133" s="11"/>
      <c r="BI133" s="11"/>
      <c r="BJ133" s="11"/>
      <c r="BK133" s="11"/>
    </row>
    <row r="134" spans="2:63">
      <c r="B134" s="102"/>
      <c r="C134" s="102"/>
      <c r="D134" s="102"/>
      <c r="E134" s="102"/>
      <c r="F134" s="102"/>
      <c r="G134" s="102"/>
      <c r="H134" s="102"/>
      <c r="I134" s="96"/>
      <c r="J134" s="108"/>
      <c r="K134" s="96"/>
      <c r="L134" s="96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AQ134" s="11"/>
      <c r="AR134" s="11"/>
      <c r="AS134" s="11"/>
      <c r="BE134" s="11"/>
      <c r="BF134" s="11"/>
      <c r="BG134" s="11"/>
      <c r="BH134" s="11"/>
      <c r="BI134" s="11"/>
      <c r="BJ134" s="11"/>
      <c r="BK134" s="11"/>
    </row>
    <row r="135" spans="2:63">
      <c r="B135" s="102"/>
      <c r="C135" s="102"/>
      <c r="D135" s="102"/>
      <c r="E135" s="102"/>
      <c r="F135" s="102"/>
      <c r="G135" s="102"/>
      <c r="H135" s="102"/>
      <c r="I135" s="108"/>
      <c r="J135" s="108"/>
      <c r="K135" s="108"/>
      <c r="L135" s="108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AQ135" s="11"/>
      <c r="AR135" s="11"/>
      <c r="AS135" s="11"/>
      <c r="BE135" s="11"/>
      <c r="BF135" s="11"/>
      <c r="BG135" s="11"/>
      <c r="BH135" s="11"/>
      <c r="BI135" s="11"/>
      <c r="BJ135" s="11"/>
      <c r="BK135" s="11"/>
    </row>
    <row r="136" spans="2:63">
      <c r="B136" s="102"/>
      <c r="C136" s="102"/>
      <c r="D136" s="102"/>
      <c r="E136" s="102"/>
      <c r="F136" s="102"/>
      <c r="G136" s="102"/>
      <c r="H136" s="102"/>
      <c r="I136" s="98"/>
      <c r="J136" s="108"/>
      <c r="K136" s="98"/>
      <c r="L136" s="98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AQ136" s="11"/>
      <c r="AR136" s="11"/>
      <c r="AS136" s="11"/>
      <c r="BE136" s="11"/>
      <c r="BF136" s="11"/>
      <c r="BG136" s="11"/>
      <c r="BH136" s="11"/>
      <c r="BI136" s="11"/>
      <c r="BJ136" s="11"/>
      <c r="BK136" s="11"/>
    </row>
    <row r="137" spans="2:63">
      <c r="B137" s="11"/>
      <c r="C137" s="11"/>
      <c r="D137" s="11"/>
      <c r="E137" s="11"/>
      <c r="F137" s="11"/>
      <c r="G137" s="11"/>
      <c r="H137" s="11"/>
      <c r="I137" s="108"/>
      <c r="J137" s="20"/>
      <c r="K137" s="108"/>
      <c r="L137" s="108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AQ137" s="11"/>
      <c r="AR137" s="11"/>
      <c r="AS137" s="11"/>
      <c r="BE137" s="11"/>
      <c r="BF137" s="11"/>
      <c r="BG137" s="11"/>
      <c r="BH137" s="11"/>
      <c r="BI137" s="11"/>
      <c r="BJ137" s="11"/>
      <c r="BK137" s="11"/>
    </row>
    <row r="138" spans="2:63">
      <c r="B138" s="11"/>
      <c r="C138" s="11"/>
      <c r="D138" s="11"/>
      <c r="E138" s="11"/>
      <c r="F138" s="11"/>
      <c r="G138" s="11"/>
      <c r="H138" s="11"/>
      <c r="I138" s="3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AQ138" s="11"/>
      <c r="AR138" s="11"/>
      <c r="AS138" s="11"/>
      <c r="BE138" s="11"/>
      <c r="BF138" s="11"/>
      <c r="BG138" s="11"/>
      <c r="BH138" s="11"/>
      <c r="BI138" s="11"/>
      <c r="BJ138" s="11"/>
      <c r="BK138" s="11"/>
    </row>
    <row r="139" spans="2:63">
      <c r="B139" s="11"/>
      <c r="C139" s="11"/>
      <c r="D139" s="11"/>
      <c r="E139" s="11"/>
      <c r="F139" s="11"/>
      <c r="G139" s="11"/>
      <c r="H139" s="11"/>
      <c r="I139" s="3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AQ139" s="11"/>
      <c r="AR139" s="11"/>
      <c r="AS139" s="11"/>
      <c r="BE139" s="11"/>
      <c r="BF139" s="11"/>
      <c r="BG139" s="11"/>
      <c r="BH139" s="11"/>
      <c r="BI139" s="11"/>
      <c r="BJ139" s="11"/>
      <c r="BK139" s="11"/>
    </row>
    <row r="140" spans="2:63">
      <c r="B140" s="11"/>
      <c r="C140" s="11"/>
      <c r="D140" s="11"/>
      <c r="E140" s="11"/>
      <c r="F140" s="11"/>
      <c r="G140" s="11"/>
      <c r="H140" s="11"/>
      <c r="I140" s="3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AQ140" s="11"/>
      <c r="AR140" s="11"/>
      <c r="AS140" s="11"/>
      <c r="BE140" s="11"/>
      <c r="BF140" s="11"/>
      <c r="BG140" s="11"/>
      <c r="BH140" s="11"/>
      <c r="BI140" s="11"/>
      <c r="BJ140" s="11"/>
      <c r="BK140" s="11"/>
    </row>
    <row r="141" spans="2:63">
      <c r="B141" s="11"/>
      <c r="C141" s="11"/>
      <c r="D141" s="11"/>
      <c r="E141" s="11"/>
      <c r="F141" s="11"/>
      <c r="G141" s="11"/>
      <c r="H141" s="11"/>
      <c r="I141" s="3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AQ141" s="11"/>
      <c r="AR141" s="11"/>
      <c r="AS141" s="11"/>
      <c r="BE141" s="11"/>
      <c r="BF141" s="11"/>
      <c r="BG141" s="11"/>
      <c r="BH141" s="11"/>
      <c r="BI141" s="11"/>
      <c r="BJ141" s="11"/>
      <c r="BK141" s="11"/>
    </row>
    <row r="142" spans="2:63">
      <c r="B142" s="11"/>
      <c r="C142" s="11"/>
      <c r="D142" s="11"/>
      <c r="E142" s="11"/>
      <c r="F142" s="11"/>
      <c r="G142" s="11"/>
      <c r="H142" s="11"/>
      <c r="I142" s="3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AQ142" s="11"/>
      <c r="AR142" s="11"/>
      <c r="AS142" s="11"/>
      <c r="BE142" s="11"/>
      <c r="BF142" s="11"/>
      <c r="BG142" s="11"/>
      <c r="BH142" s="11"/>
      <c r="BI142" s="11"/>
      <c r="BJ142" s="11"/>
      <c r="BK142" s="11"/>
    </row>
    <row r="143" spans="2:63">
      <c r="B143" s="11"/>
      <c r="C143" s="11"/>
      <c r="D143" s="11"/>
      <c r="E143" s="11"/>
      <c r="F143" s="11"/>
      <c r="G143" s="11"/>
      <c r="H143" s="11"/>
      <c r="I143" s="3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AQ143" s="11"/>
      <c r="AR143" s="11"/>
      <c r="AS143" s="11"/>
      <c r="BE143" s="11"/>
      <c r="BF143" s="11"/>
      <c r="BG143" s="11"/>
      <c r="BH143" s="11"/>
      <c r="BI143" s="11"/>
      <c r="BJ143" s="11"/>
      <c r="BK143" s="11"/>
    </row>
    <row r="144" spans="2:63">
      <c r="B144" s="11"/>
      <c r="C144" s="11"/>
      <c r="D144" s="11"/>
      <c r="E144" s="11"/>
      <c r="F144" s="11"/>
      <c r="G144" s="11"/>
      <c r="H144" s="11"/>
      <c r="I144" s="3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AQ144" s="11"/>
      <c r="AR144" s="11"/>
      <c r="AS144" s="11"/>
      <c r="BE144" s="11"/>
      <c r="BF144" s="11"/>
      <c r="BG144" s="11"/>
      <c r="BH144" s="11"/>
      <c r="BI144" s="11"/>
      <c r="BJ144" s="11"/>
      <c r="BK144" s="11"/>
    </row>
    <row r="145" spans="2:63">
      <c r="B145" s="11"/>
      <c r="C145" s="11"/>
      <c r="D145" s="11"/>
      <c r="E145" s="11"/>
      <c r="F145" s="11"/>
      <c r="G145" s="11"/>
      <c r="H145" s="11"/>
      <c r="I145" s="3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AQ145" s="11"/>
      <c r="AR145" s="11"/>
      <c r="AS145" s="11"/>
      <c r="BE145" s="11"/>
      <c r="BF145" s="11"/>
      <c r="BG145" s="11"/>
      <c r="BH145" s="11"/>
      <c r="BI145" s="11"/>
      <c r="BJ145" s="11"/>
      <c r="BK145" s="11"/>
    </row>
    <row r="146" spans="2:63">
      <c r="B146" s="11"/>
      <c r="C146" s="11"/>
      <c r="D146" s="11"/>
      <c r="E146" s="11"/>
      <c r="F146" s="11"/>
      <c r="G146" s="11"/>
      <c r="H146" s="11"/>
      <c r="I146" s="3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AQ146" s="11"/>
      <c r="AR146" s="11"/>
      <c r="AS146" s="11"/>
      <c r="BE146" s="11"/>
      <c r="BF146" s="11"/>
      <c r="BG146" s="11"/>
      <c r="BH146" s="11"/>
      <c r="BI146" s="11"/>
      <c r="BJ146" s="11"/>
      <c r="BK146" s="11"/>
    </row>
    <row r="147" spans="2:63">
      <c r="B147" s="11"/>
      <c r="C147" s="11"/>
      <c r="D147" s="11"/>
      <c r="E147" s="11"/>
      <c r="F147" s="11"/>
      <c r="G147" s="11"/>
      <c r="H147" s="11"/>
      <c r="I147" s="3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AQ147" s="11"/>
      <c r="AR147" s="11"/>
      <c r="AS147" s="11"/>
      <c r="BE147" s="11"/>
      <c r="BF147" s="11"/>
      <c r="BG147" s="11"/>
      <c r="BH147" s="11"/>
      <c r="BI147" s="11"/>
      <c r="BJ147" s="11"/>
      <c r="BK147" s="11"/>
    </row>
    <row r="148" spans="2:63">
      <c r="B148" s="11"/>
      <c r="C148" s="11"/>
      <c r="D148" s="11"/>
      <c r="E148" s="11"/>
      <c r="F148" s="11"/>
      <c r="G148" s="11"/>
      <c r="H148" s="11"/>
      <c r="I148" s="3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AQ148" s="11"/>
      <c r="AR148" s="11"/>
      <c r="AS148" s="11"/>
      <c r="BE148" s="11"/>
      <c r="BF148" s="11"/>
      <c r="BG148" s="11"/>
      <c r="BH148" s="11"/>
      <c r="BI148" s="11"/>
      <c r="BJ148" s="11"/>
      <c r="BK148" s="11"/>
    </row>
    <row r="149" spans="2:63">
      <c r="B149" s="11"/>
      <c r="C149" s="11"/>
      <c r="D149" s="11"/>
      <c r="E149" s="11"/>
      <c r="F149" s="11"/>
      <c r="G149" s="11"/>
      <c r="H149" s="11"/>
      <c r="I149" s="3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AQ149" s="11"/>
      <c r="AR149" s="11"/>
      <c r="AS149" s="11"/>
      <c r="BE149" s="11"/>
      <c r="BF149" s="11"/>
      <c r="BG149" s="11"/>
      <c r="BH149" s="11"/>
      <c r="BI149" s="11"/>
      <c r="BJ149" s="11"/>
      <c r="BK149" s="11"/>
    </row>
    <row r="150" spans="2:63">
      <c r="B150" s="11"/>
      <c r="C150" s="11"/>
      <c r="D150" s="11"/>
      <c r="E150" s="11"/>
      <c r="F150" s="11"/>
      <c r="G150" s="11"/>
      <c r="H150" s="11"/>
      <c r="I150" s="3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AQ150" s="11"/>
      <c r="AR150" s="11"/>
      <c r="AS150" s="11"/>
      <c r="BE150" s="11"/>
      <c r="BF150" s="11"/>
      <c r="BG150" s="11"/>
      <c r="BH150" s="11"/>
      <c r="BI150" s="11"/>
      <c r="BJ150" s="11"/>
      <c r="BK150" s="11"/>
    </row>
    <row r="151" spans="2:63">
      <c r="B151" s="11"/>
      <c r="C151" s="11"/>
      <c r="D151" s="11"/>
      <c r="E151" s="11"/>
      <c r="F151" s="11"/>
      <c r="G151" s="11"/>
      <c r="H151" s="11"/>
      <c r="I151" s="3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AQ151" s="11"/>
      <c r="AR151" s="11"/>
      <c r="AS151" s="11"/>
      <c r="BE151" s="11"/>
      <c r="BF151" s="11"/>
      <c r="BG151" s="11"/>
      <c r="BH151" s="11"/>
      <c r="BI151" s="11"/>
      <c r="BJ151" s="11"/>
      <c r="BK151" s="11"/>
    </row>
    <row r="152" spans="2:63">
      <c r="B152" s="11"/>
      <c r="C152" s="11"/>
      <c r="D152" s="11"/>
      <c r="E152" s="11"/>
      <c r="F152" s="11"/>
      <c r="G152" s="11"/>
      <c r="H152" s="11"/>
      <c r="I152" s="3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AQ152" s="11"/>
      <c r="AR152" s="11"/>
      <c r="AS152" s="11"/>
      <c r="BE152" s="11"/>
      <c r="BF152" s="11"/>
      <c r="BG152" s="11"/>
      <c r="BH152" s="11"/>
      <c r="BI152" s="11"/>
      <c r="BJ152" s="11"/>
      <c r="BK152" s="11"/>
    </row>
    <row r="153" spans="2:63">
      <c r="B153" s="11"/>
      <c r="C153" s="11"/>
      <c r="D153" s="11"/>
      <c r="E153" s="11"/>
      <c r="F153" s="11"/>
      <c r="G153" s="11"/>
      <c r="H153" s="11"/>
      <c r="I153" s="3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AQ153" s="11"/>
      <c r="AR153" s="11"/>
      <c r="AS153" s="11"/>
      <c r="BE153" s="11"/>
      <c r="BF153" s="11"/>
      <c r="BG153" s="11"/>
      <c r="BH153" s="11"/>
      <c r="BI153" s="11"/>
      <c r="BJ153" s="11"/>
      <c r="BK153" s="11"/>
    </row>
    <row r="154" spans="2:63">
      <c r="B154" s="11"/>
      <c r="C154" s="11"/>
      <c r="D154" s="11"/>
      <c r="E154" s="11"/>
      <c r="F154" s="11"/>
      <c r="G154" s="11"/>
      <c r="H154" s="11"/>
      <c r="I154" s="3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AQ154" s="11"/>
      <c r="AR154" s="11"/>
      <c r="AS154" s="11"/>
      <c r="BE154" s="11"/>
      <c r="BF154" s="11"/>
      <c r="BG154" s="11"/>
      <c r="BH154" s="11"/>
      <c r="BI154" s="11"/>
      <c r="BJ154" s="11"/>
      <c r="BK154" s="11"/>
    </row>
    <row r="155" spans="2:63">
      <c r="B155" s="11"/>
      <c r="C155" s="11"/>
      <c r="D155" s="11"/>
      <c r="E155" s="11"/>
      <c r="F155" s="11"/>
      <c r="G155" s="11"/>
      <c r="H155" s="11"/>
      <c r="I155" s="3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AQ155" s="11"/>
      <c r="AR155" s="11"/>
      <c r="AS155" s="11"/>
      <c r="BE155" s="11"/>
      <c r="BF155" s="11"/>
      <c r="BG155" s="11"/>
      <c r="BH155" s="11"/>
      <c r="BI155" s="11"/>
      <c r="BJ155" s="11"/>
      <c r="BK155" s="11"/>
    </row>
    <row r="156" spans="2:63">
      <c r="B156" s="11"/>
      <c r="C156" s="11"/>
      <c r="D156" s="11"/>
      <c r="E156" s="11"/>
      <c r="F156" s="11"/>
      <c r="G156" s="11"/>
      <c r="H156" s="11"/>
      <c r="I156" s="3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AQ156" s="11"/>
      <c r="AR156" s="11"/>
      <c r="AS156" s="11"/>
      <c r="BE156" s="11"/>
      <c r="BF156" s="11"/>
      <c r="BG156" s="11"/>
      <c r="BH156" s="11"/>
      <c r="BI156" s="11"/>
      <c r="BJ156" s="11"/>
      <c r="BK156" s="11"/>
    </row>
    <row r="157" spans="2:63">
      <c r="B157" s="11"/>
      <c r="C157" s="11"/>
      <c r="D157" s="11"/>
      <c r="E157" s="11"/>
      <c r="F157" s="11"/>
      <c r="G157" s="11"/>
      <c r="H157" s="11"/>
      <c r="I157" s="3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AQ157" s="11"/>
      <c r="AR157" s="11"/>
      <c r="AS157" s="11"/>
      <c r="BE157" s="11"/>
      <c r="BF157" s="11"/>
      <c r="BG157" s="11"/>
      <c r="BH157" s="11"/>
      <c r="BI157" s="11"/>
      <c r="BJ157" s="11"/>
      <c r="BK157" s="11"/>
    </row>
    <row r="158" spans="2:63">
      <c r="B158" s="11"/>
      <c r="C158" s="11"/>
      <c r="D158" s="11"/>
      <c r="E158" s="11"/>
      <c r="F158" s="11"/>
      <c r="G158" s="11"/>
      <c r="H158" s="11"/>
      <c r="I158" s="3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AQ158" s="11"/>
      <c r="AR158" s="11"/>
      <c r="AS158" s="11"/>
      <c r="BE158" s="11"/>
      <c r="BF158" s="11"/>
      <c r="BG158" s="11"/>
      <c r="BH158" s="11"/>
      <c r="BI158" s="11"/>
      <c r="BJ158" s="11"/>
      <c r="BK158" s="11"/>
    </row>
    <row r="159" spans="2:63">
      <c r="B159" s="11"/>
      <c r="C159" s="11"/>
      <c r="D159" s="11"/>
      <c r="E159" s="11"/>
      <c r="F159" s="11"/>
      <c r="G159" s="11"/>
      <c r="H159" s="11"/>
      <c r="I159" s="3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AQ159" s="11"/>
      <c r="AR159" s="11"/>
      <c r="AS159" s="11"/>
      <c r="BE159" s="11"/>
      <c r="BF159" s="11"/>
      <c r="BG159" s="11"/>
      <c r="BH159" s="11"/>
      <c r="BI159" s="11"/>
      <c r="BJ159" s="11"/>
      <c r="BK159" s="11"/>
    </row>
    <row r="160" spans="2:63">
      <c r="B160" s="11"/>
      <c r="C160" s="11"/>
      <c r="D160" s="11"/>
      <c r="E160" s="11"/>
      <c r="F160" s="11"/>
      <c r="G160" s="11"/>
      <c r="H160" s="11"/>
      <c r="I160" s="3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AQ160" s="11"/>
      <c r="AR160" s="11"/>
      <c r="AS160" s="11"/>
      <c r="BE160" s="11"/>
      <c r="BF160" s="11"/>
      <c r="BG160" s="11"/>
      <c r="BH160" s="11"/>
      <c r="BI160" s="11"/>
      <c r="BJ160" s="11"/>
      <c r="BK160" s="11"/>
    </row>
    <row r="161" spans="2:63">
      <c r="B161" s="11"/>
      <c r="C161" s="11"/>
      <c r="D161" s="11"/>
      <c r="E161" s="11"/>
      <c r="F161" s="11"/>
      <c r="G161" s="11"/>
      <c r="H161" s="11"/>
      <c r="I161" s="3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AQ161" s="11"/>
      <c r="AR161" s="11"/>
      <c r="AS161" s="11"/>
      <c r="BE161" s="11"/>
      <c r="BF161" s="11"/>
      <c r="BG161" s="11"/>
      <c r="BH161" s="11"/>
      <c r="BI161" s="11"/>
      <c r="BJ161" s="11"/>
      <c r="BK161" s="11"/>
    </row>
    <row r="162" spans="2:63">
      <c r="B162" s="11"/>
      <c r="C162" s="11"/>
      <c r="D162" s="11"/>
      <c r="E162" s="11"/>
      <c r="F162" s="11"/>
      <c r="G162" s="11"/>
      <c r="H162" s="11"/>
      <c r="I162" s="3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AQ162" s="11"/>
      <c r="AR162" s="11"/>
      <c r="AS162" s="11"/>
      <c r="BE162" s="11"/>
      <c r="BF162" s="11"/>
      <c r="BG162" s="11"/>
      <c r="BH162" s="11"/>
      <c r="BI162" s="11"/>
      <c r="BJ162" s="11"/>
      <c r="BK162" s="11"/>
    </row>
    <row r="163" spans="2:63">
      <c r="B163" s="11"/>
      <c r="C163" s="11"/>
      <c r="D163" s="11"/>
      <c r="E163" s="11"/>
      <c r="F163" s="11"/>
      <c r="G163" s="11"/>
      <c r="H163" s="11"/>
      <c r="I163" s="3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AQ163" s="11"/>
      <c r="AR163" s="11"/>
      <c r="AS163" s="11"/>
      <c r="BE163" s="11"/>
      <c r="BF163" s="11"/>
      <c r="BG163" s="11"/>
      <c r="BH163" s="11"/>
      <c r="BI163" s="11"/>
      <c r="BJ163" s="11"/>
      <c r="BK163" s="11"/>
    </row>
    <row r="164" spans="2:63">
      <c r="B164" s="11"/>
      <c r="C164" s="11"/>
      <c r="D164" s="11"/>
      <c r="E164" s="11"/>
      <c r="F164" s="11"/>
      <c r="G164" s="11"/>
      <c r="H164" s="11"/>
      <c r="I164" s="3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AQ164" s="11"/>
      <c r="AR164" s="11"/>
      <c r="AS164" s="11"/>
      <c r="BE164" s="11"/>
      <c r="BF164" s="11"/>
      <c r="BG164" s="11"/>
      <c r="BH164" s="11"/>
      <c r="BI164" s="11"/>
      <c r="BJ164" s="11"/>
      <c r="BK164" s="11"/>
    </row>
    <row r="165" spans="2:63">
      <c r="B165" s="11"/>
      <c r="C165" s="11"/>
      <c r="D165" s="11"/>
      <c r="E165" s="11"/>
      <c r="F165" s="11"/>
      <c r="G165" s="11"/>
      <c r="H165" s="11"/>
      <c r="I165" s="3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AQ165" s="11"/>
      <c r="AR165" s="11"/>
      <c r="AS165" s="11"/>
      <c r="BE165" s="11"/>
      <c r="BF165" s="11"/>
      <c r="BG165" s="11"/>
      <c r="BH165" s="11"/>
      <c r="BI165" s="11"/>
      <c r="BJ165" s="11"/>
      <c r="BK165" s="11"/>
    </row>
    <row r="166" spans="2:63">
      <c r="B166" s="11"/>
      <c r="C166" s="11"/>
      <c r="D166" s="11"/>
      <c r="E166" s="11"/>
      <c r="F166" s="11"/>
      <c r="G166" s="11"/>
      <c r="H166" s="11"/>
      <c r="I166" s="3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AQ166" s="11"/>
      <c r="AR166" s="11"/>
      <c r="AS166" s="11"/>
      <c r="BE166" s="11"/>
      <c r="BF166" s="11"/>
      <c r="BG166" s="11"/>
      <c r="BH166" s="11"/>
      <c r="BI166" s="11"/>
      <c r="BJ166" s="11"/>
      <c r="BK166" s="11"/>
    </row>
    <row r="167" spans="2:63">
      <c r="B167" s="11"/>
      <c r="C167" s="11"/>
      <c r="D167" s="11"/>
      <c r="E167" s="11"/>
      <c r="F167" s="11"/>
      <c r="G167" s="11"/>
      <c r="H167" s="11"/>
      <c r="I167" s="3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AQ167" s="11"/>
      <c r="AR167" s="11"/>
      <c r="AS167" s="11"/>
      <c r="BE167" s="11"/>
      <c r="BF167" s="11"/>
      <c r="BG167" s="11"/>
      <c r="BH167" s="11"/>
      <c r="BI167" s="11"/>
      <c r="BJ167" s="11"/>
      <c r="BK167" s="11"/>
    </row>
    <row r="168" spans="2:63">
      <c r="B168" s="11"/>
      <c r="C168" s="11"/>
      <c r="D168" s="11"/>
      <c r="E168" s="11"/>
      <c r="F168" s="11"/>
      <c r="G168" s="11"/>
      <c r="H168" s="11"/>
      <c r="I168" s="3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AQ168" s="11"/>
      <c r="AR168" s="11"/>
      <c r="AS168" s="11"/>
      <c r="BE168" s="11"/>
      <c r="BF168" s="11"/>
      <c r="BG168" s="11"/>
      <c r="BH168" s="11"/>
      <c r="BI168" s="11"/>
      <c r="BJ168" s="11"/>
      <c r="BK168" s="11"/>
    </row>
    <row r="169" spans="2:63">
      <c r="B169" s="11"/>
      <c r="C169" s="11"/>
      <c r="D169" s="11"/>
      <c r="E169" s="11"/>
      <c r="F169" s="11"/>
      <c r="G169" s="11"/>
      <c r="H169" s="11"/>
      <c r="I169" s="3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AQ169" s="11"/>
      <c r="AR169" s="11"/>
      <c r="AS169" s="11"/>
      <c r="BE169" s="11"/>
      <c r="BF169" s="11"/>
      <c r="BG169" s="11"/>
      <c r="BH169" s="11"/>
      <c r="BI169" s="11"/>
      <c r="BJ169" s="11"/>
      <c r="BK169" s="11"/>
    </row>
    <row r="170" spans="2:63">
      <c r="B170" s="11"/>
      <c r="C170" s="11"/>
      <c r="D170" s="11"/>
      <c r="E170" s="11"/>
      <c r="F170" s="11"/>
      <c r="G170" s="11"/>
      <c r="H170" s="11"/>
      <c r="I170" s="3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AQ170" s="11"/>
      <c r="AR170" s="11"/>
      <c r="AS170" s="11"/>
      <c r="BE170" s="11"/>
      <c r="BF170" s="11"/>
      <c r="BG170" s="11"/>
      <c r="BH170" s="11"/>
      <c r="BI170" s="11"/>
      <c r="BJ170" s="11"/>
      <c r="BK170" s="11"/>
    </row>
    <row r="171" spans="2:63">
      <c r="AQ171" s="11"/>
      <c r="AR171" s="11"/>
      <c r="AS171" s="11"/>
      <c r="BE171" s="11"/>
      <c r="BF171" s="11"/>
      <c r="BG171" s="11"/>
      <c r="BH171" s="11"/>
      <c r="BI171" s="11"/>
      <c r="BJ171" s="11"/>
      <c r="BK171" s="11"/>
    </row>
    <row r="172" spans="2:63">
      <c r="AQ172" s="11"/>
      <c r="AR172" s="11"/>
      <c r="AS172" s="11"/>
      <c r="BE172" s="11"/>
      <c r="BF172" s="11"/>
      <c r="BG172" s="11"/>
      <c r="BH172" s="11"/>
      <c r="BI172" s="11"/>
      <c r="BJ172" s="11"/>
      <c r="BK172" s="11"/>
    </row>
    <row r="173" spans="2:63">
      <c r="AQ173" s="11"/>
      <c r="AR173" s="11"/>
      <c r="AS173" s="11"/>
      <c r="BE173" s="11"/>
      <c r="BF173" s="11"/>
      <c r="BG173" s="11"/>
      <c r="BH173" s="11"/>
      <c r="BI173" s="11"/>
      <c r="BJ173" s="11"/>
      <c r="BK173" s="11"/>
    </row>
    <row r="174" spans="2:63">
      <c r="AQ174" s="11"/>
      <c r="AR174" s="11"/>
      <c r="AS174" s="11"/>
      <c r="BE174" s="11"/>
      <c r="BF174" s="11"/>
      <c r="BG174" s="11"/>
      <c r="BH174" s="11"/>
      <c r="BI174" s="11"/>
      <c r="BJ174" s="11"/>
      <c r="BK174" s="11"/>
    </row>
    <row r="175" spans="2:63">
      <c r="AQ175" s="11"/>
      <c r="AR175" s="11"/>
      <c r="AS175" s="11"/>
      <c r="BE175" s="11"/>
      <c r="BF175" s="11"/>
      <c r="BG175" s="11"/>
      <c r="BH175" s="11"/>
      <c r="BI175" s="11"/>
      <c r="BJ175" s="11"/>
      <c r="BK175" s="11"/>
    </row>
    <row r="176" spans="2:63">
      <c r="AQ176" s="11"/>
      <c r="AR176" s="11"/>
      <c r="AS176" s="11"/>
    </row>
    <row r="177" spans="43:45">
      <c r="AQ177" s="11"/>
      <c r="AR177" s="11"/>
      <c r="AS177" s="11"/>
    </row>
    <row r="178" spans="43:45">
      <c r="AQ178" s="11"/>
      <c r="AR178" s="11"/>
      <c r="AS178" s="11"/>
    </row>
    <row r="179" spans="43:45">
      <c r="AQ179" s="11"/>
      <c r="AR179" s="11"/>
      <c r="AS179" s="11"/>
    </row>
    <row r="180" spans="43:45">
      <c r="AQ180" s="11"/>
      <c r="AR180" s="11"/>
      <c r="AS180" s="11"/>
    </row>
    <row r="181" spans="43:45">
      <c r="AQ181" s="11"/>
      <c r="AR181" s="11"/>
      <c r="AS181" s="11"/>
    </row>
    <row r="182" spans="43:45">
      <c r="AQ182" s="11"/>
      <c r="AR182" s="11"/>
      <c r="AS182" s="11"/>
    </row>
    <row r="183" spans="43:45">
      <c r="AQ183" s="11"/>
      <c r="AR183" s="11"/>
      <c r="AS183" s="11"/>
    </row>
    <row r="184" spans="43:45">
      <c r="AQ184" s="11"/>
      <c r="AR184" s="11"/>
      <c r="AS184" s="11"/>
    </row>
    <row r="185" spans="43:45">
      <c r="AQ185" s="11"/>
      <c r="AR185" s="11"/>
      <c r="AS185" s="11"/>
    </row>
    <row r="186" spans="43:45">
      <c r="AQ186" s="11"/>
      <c r="AR186" s="11"/>
      <c r="AS186" s="11"/>
    </row>
    <row r="187" spans="43:45">
      <c r="AQ187" s="11"/>
      <c r="AR187" s="11"/>
      <c r="AS187" s="11"/>
    </row>
    <row r="188" spans="43:45">
      <c r="AQ188" s="11"/>
      <c r="AR188" s="11"/>
      <c r="AS188" s="11"/>
    </row>
    <row r="189" spans="43:45">
      <c r="AQ189" s="11"/>
      <c r="AR189" s="11"/>
      <c r="AS189" s="11"/>
    </row>
    <row r="190" spans="43:45">
      <c r="AQ190" s="11"/>
      <c r="AR190" s="11"/>
      <c r="AS190" s="11"/>
    </row>
    <row r="191" spans="43:45">
      <c r="AQ191" s="11"/>
      <c r="AR191" s="11"/>
      <c r="AS191" s="11"/>
    </row>
    <row r="192" spans="43:45">
      <c r="AQ192" s="11"/>
      <c r="AR192" s="11"/>
      <c r="AS192" s="11"/>
    </row>
    <row r="193" spans="43:45">
      <c r="AQ193" s="11"/>
      <c r="AR193" s="11"/>
      <c r="AS193" s="11"/>
    </row>
    <row r="194" spans="43:45">
      <c r="AQ194" s="11"/>
      <c r="AR194" s="11"/>
      <c r="AS194" s="11"/>
    </row>
    <row r="195" spans="43:45">
      <c r="AQ195" s="11"/>
      <c r="AR195" s="11"/>
      <c r="AS195" s="11"/>
    </row>
    <row r="196" spans="43:45">
      <c r="AQ196" s="11"/>
      <c r="AR196" s="11"/>
      <c r="AS196" s="11"/>
    </row>
    <row r="197" spans="43:45">
      <c r="AQ197" s="11"/>
      <c r="AR197" s="11"/>
      <c r="AS197" s="11"/>
    </row>
    <row r="198" spans="43:45">
      <c r="AQ198" s="11"/>
      <c r="AR198" s="11"/>
      <c r="AS198" s="11"/>
    </row>
    <row r="199" spans="43:45">
      <c r="AQ199" s="11"/>
      <c r="AR199" s="11"/>
      <c r="AS199" s="11"/>
    </row>
    <row r="200" spans="43:45">
      <c r="AQ200" s="11"/>
      <c r="AR200" s="11"/>
      <c r="AS200" s="11"/>
    </row>
    <row r="201" spans="43:45">
      <c r="AQ201" s="11"/>
      <c r="AR201" s="11"/>
      <c r="AS201" s="11"/>
    </row>
    <row r="202" spans="43:45">
      <c r="AQ202" s="11"/>
      <c r="AR202" s="11"/>
      <c r="AS202" s="11"/>
    </row>
    <row r="203" spans="43:45">
      <c r="AQ203" s="11"/>
      <c r="AR203" s="11"/>
      <c r="AS203" s="11"/>
    </row>
    <row r="204" spans="43:45">
      <c r="AQ204" s="11"/>
      <c r="AR204" s="11"/>
      <c r="AS204" s="11"/>
    </row>
    <row r="205" spans="43:45">
      <c r="AQ205" s="11"/>
      <c r="AR205" s="11"/>
      <c r="AS205" s="11"/>
    </row>
    <row r="206" spans="43:45">
      <c r="AQ206" s="11"/>
      <c r="AR206" s="11"/>
      <c r="AS206" s="11"/>
    </row>
    <row r="207" spans="43:45">
      <c r="AQ207" s="11"/>
      <c r="AR207" s="11"/>
      <c r="AS207" s="11"/>
    </row>
    <row r="208" spans="43:45">
      <c r="AQ208" s="11"/>
      <c r="AR208" s="11"/>
      <c r="AS208" s="11"/>
    </row>
    <row r="209" spans="43:45">
      <c r="AQ209" s="11"/>
      <c r="AR209" s="11"/>
      <c r="AS209" s="11"/>
    </row>
    <row r="210" spans="43:45">
      <c r="AQ210" s="11"/>
      <c r="AR210" s="11"/>
      <c r="AS210" s="11"/>
    </row>
    <row r="211" spans="43:45">
      <c r="AQ211" s="11"/>
      <c r="AR211" s="11"/>
      <c r="AS211" s="11"/>
    </row>
    <row r="212" spans="43:45">
      <c r="AQ212" s="11"/>
      <c r="AR212" s="11"/>
      <c r="AS212" s="11"/>
    </row>
    <row r="213" spans="43:45">
      <c r="AQ213" s="11"/>
      <c r="AR213" s="11"/>
      <c r="AS213" s="11"/>
    </row>
    <row r="214" spans="43:45">
      <c r="AQ214" s="11"/>
      <c r="AR214" s="11"/>
      <c r="AS214" s="11"/>
    </row>
    <row r="215" spans="43:45">
      <c r="AQ215" s="11"/>
      <c r="AR215" s="11"/>
      <c r="AS215" s="11"/>
    </row>
    <row r="216" spans="43:45">
      <c r="AQ216" s="11"/>
      <c r="AR216" s="11"/>
      <c r="AS216" s="11"/>
    </row>
    <row r="217" spans="43:45">
      <c r="AQ217" s="11"/>
      <c r="AR217" s="11"/>
      <c r="AS217" s="11"/>
    </row>
    <row r="218" spans="43:45">
      <c r="AQ218" s="11"/>
      <c r="AR218" s="11"/>
      <c r="AS218" s="11"/>
    </row>
    <row r="219" spans="43:45">
      <c r="AQ219" s="11"/>
      <c r="AR219" s="11"/>
      <c r="AS219" s="11"/>
    </row>
    <row r="220" spans="43:45">
      <c r="AQ220" s="11"/>
      <c r="AR220" s="11"/>
      <c r="AS220" s="11"/>
    </row>
    <row r="221" spans="43:45">
      <c r="AQ221" s="11"/>
      <c r="AR221" s="11"/>
      <c r="AS221" s="11"/>
    </row>
    <row r="222" spans="43:45">
      <c r="AQ222" s="11"/>
      <c r="AR222" s="11"/>
      <c r="AS222" s="11"/>
    </row>
    <row r="223" spans="43:45">
      <c r="AQ223" s="11"/>
      <c r="AR223" s="11"/>
      <c r="AS223" s="11"/>
    </row>
    <row r="224" spans="43:45">
      <c r="AQ224" s="11"/>
      <c r="AR224" s="11"/>
      <c r="AS224" s="11"/>
    </row>
    <row r="225" spans="43:45">
      <c r="AQ225" s="11"/>
      <c r="AR225" s="11"/>
      <c r="AS225" s="11"/>
    </row>
    <row r="226" spans="43:45">
      <c r="AQ226" s="11"/>
      <c r="AR226" s="11"/>
      <c r="AS226" s="11"/>
    </row>
    <row r="227" spans="43:45">
      <c r="AQ227" s="11"/>
      <c r="AR227" s="11"/>
      <c r="AS227" s="11"/>
    </row>
    <row r="228" spans="43:45">
      <c r="AQ228" s="11"/>
      <c r="AR228" s="11"/>
      <c r="AS228" s="11"/>
    </row>
    <row r="229" spans="43:45">
      <c r="AQ229" s="11"/>
      <c r="AR229" s="11"/>
      <c r="AS229" s="11"/>
    </row>
    <row r="230" spans="43:45">
      <c r="AQ230" s="11"/>
      <c r="AR230" s="11"/>
      <c r="AS230" s="11"/>
    </row>
    <row r="231" spans="43:45">
      <c r="AQ231" s="11"/>
      <c r="AR231" s="11"/>
      <c r="AS231" s="11"/>
    </row>
    <row r="232" spans="43:45">
      <c r="AQ232" s="11"/>
      <c r="AR232" s="11"/>
      <c r="AS232" s="11"/>
    </row>
    <row r="233" spans="43:45">
      <c r="AQ233" s="11"/>
      <c r="AR233" s="11"/>
      <c r="AS233" s="11"/>
    </row>
    <row r="234" spans="43:45">
      <c r="AQ234" s="11"/>
      <c r="AR234" s="11"/>
      <c r="AS234" s="11"/>
    </row>
    <row r="235" spans="43:45">
      <c r="AQ235" s="11"/>
      <c r="AR235" s="11"/>
      <c r="AS235" s="11"/>
    </row>
    <row r="236" spans="43:45">
      <c r="AQ236" s="11"/>
      <c r="AR236" s="11"/>
      <c r="AS236" s="11"/>
    </row>
    <row r="237" spans="43:45">
      <c r="AQ237" s="11"/>
      <c r="AR237" s="11"/>
      <c r="AS237" s="11"/>
    </row>
    <row r="238" spans="43:45">
      <c r="AQ238" s="11"/>
      <c r="AR238" s="11"/>
      <c r="AS238" s="11"/>
    </row>
    <row r="239" spans="43:45">
      <c r="AQ239" s="11"/>
      <c r="AR239" s="11"/>
      <c r="AS239" s="11"/>
    </row>
    <row r="240" spans="43:45">
      <c r="AQ240" s="11"/>
      <c r="AR240" s="11"/>
      <c r="AS240" s="11"/>
    </row>
    <row r="241" spans="43:45">
      <c r="AQ241" s="11"/>
      <c r="AR241" s="11"/>
      <c r="AS241" s="11"/>
    </row>
    <row r="242" spans="43:45">
      <c r="AQ242" s="11"/>
      <c r="AR242" s="11"/>
      <c r="AS242" s="11"/>
    </row>
    <row r="243" spans="43:45">
      <c r="AQ243" s="11"/>
      <c r="AR243" s="11"/>
      <c r="AS243" s="11"/>
    </row>
    <row r="244" spans="43:45">
      <c r="AQ244" s="11"/>
      <c r="AR244" s="11"/>
      <c r="AS244" s="11"/>
    </row>
    <row r="245" spans="43:45">
      <c r="AQ245" s="11"/>
      <c r="AR245" s="11"/>
      <c r="AS245" s="11"/>
    </row>
    <row r="246" spans="43:45">
      <c r="AQ246" s="11"/>
      <c r="AR246" s="11"/>
      <c r="AS246" s="11"/>
    </row>
    <row r="247" spans="43:45">
      <c r="AQ247" s="11"/>
      <c r="AR247" s="11"/>
      <c r="AS247" s="11"/>
    </row>
    <row r="248" spans="43:45">
      <c r="AQ248" s="11"/>
      <c r="AR248" s="11"/>
      <c r="AS248" s="11"/>
    </row>
    <row r="249" spans="43:45">
      <c r="AQ249" s="11"/>
      <c r="AR249" s="11"/>
      <c r="AS249" s="11"/>
    </row>
    <row r="250" spans="43:45">
      <c r="AQ250" s="11"/>
      <c r="AR250" s="11"/>
      <c r="AS250" s="11"/>
    </row>
    <row r="251" spans="43:45">
      <c r="AQ251" s="11"/>
      <c r="AR251" s="11"/>
      <c r="AS251" s="11"/>
    </row>
    <row r="252" spans="43:45">
      <c r="AQ252" s="11"/>
      <c r="AR252" s="11"/>
      <c r="AS252" s="11"/>
    </row>
    <row r="253" spans="43:45">
      <c r="AQ253" s="11"/>
      <c r="AR253" s="11"/>
      <c r="AS253" s="11"/>
    </row>
    <row r="254" spans="43:45">
      <c r="AQ254" s="11"/>
      <c r="AR254" s="11"/>
      <c r="AS254" s="11"/>
    </row>
    <row r="255" spans="43:45">
      <c r="AQ255" s="11"/>
      <c r="AR255" s="11"/>
      <c r="AS255" s="11"/>
    </row>
    <row r="256" spans="43:45">
      <c r="AQ256" s="11"/>
      <c r="AR256" s="11"/>
      <c r="AS256" s="11"/>
    </row>
    <row r="257" spans="43:45">
      <c r="AQ257" s="11"/>
      <c r="AR257" s="11"/>
      <c r="AS257" s="11"/>
    </row>
    <row r="258" spans="43:45">
      <c r="AQ258" s="11"/>
      <c r="AR258" s="11"/>
      <c r="AS258" s="11"/>
    </row>
    <row r="259" spans="43:45">
      <c r="AQ259" s="11"/>
      <c r="AR259" s="11"/>
      <c r="AS259" s="11"/>
    </row>
    <row r="260" spans="43:45">
      <c r="AQ260" s="11"/>
      <c r="AR260" s="11"/>
      <c r="AS260" s="11"/>
    </row>
    <row r="261" spans="43:45">
      <c r="AQ261" s="11"/>
      <c r="AR261" s="11"/>
      <c r="AS261" s="11"/>
    </row>
    <row r="262" spans="43:45">
      <c r="AQ262" s="11"/>
      <c r="AR262" s="11"/>
      <c r="AS262" s="11"/>
    </row>
    <row r="263" spans="43:45">
      <c r="AQ263" s="11"/>
      <c r="AR263" s="11"/>
      <c r="AS263" s="11"/>
    </row>
    <row r="264" spans="43:45">
      <c r="AQ264" s="11"/>
      <c r="AR264" s="11"/>
      <c r="AS264" s="11"/>
    </row>
    <row r="265" spans="43:45">
      <c r="AQ265" s="11"/>
      <c r="AR265" s="11"/>
      <c r="AS265" s="11"/>
    </row>
    <row r="266" spans="43:45">
      <c r="AQ266" s="11"/>
      <c r="AR266" s="11"/>
      <c r="AS266" s="11"/>
    </row>
    <row r="267" spans="43:45">
      <c r="AQ267" s="11"/>
      <c r="AR267" s="11"/>
      <c r="AS267" s="11"/>
    </row>
    <row r="268" spans="43:45">
      <c r="AQ268" s="11"/>
      <c r="AR268" s="11"/>
      <c r="AS268" s="11"/>
    </row>
    <row r="269" spans="43:45">
      <c r="AQ269" s="11"/>
      <c r="AR269" s="11"/>
      <c r="AS269" s="11"/>
    </row>
    <row r="270" spans="43:45">
      <c r="AQ270" s="11"/>
      <c r="AR270" s="11"/>
      <c r="AS270" s="11"/>
    </row>
    <row r="271" spans="43:45">
      <c r="AQ271" s="11"/>
      <c r="AR271" s="11"/>
      <c r="AS271" s="11"/>
    </row>
    <row r="272" spans="43:45">
      <c r="AQ272" s="11"/>
      <c r="AR272" s="11"/>
      <c r="AS272" s="11"/>
    </row>
    <row r="273" spans="43:45">
      <c r="AQ273" s="11"/>
      <c r="AR273" s="11"/>
      <c r="AS273" s="11"/>
    </row>
    <row r="274" spans="43:45">
      <c r="AQ274" s="11"/>
      <c r="AR274" s="11"/>
      <c r="AS274" s="11"/>
    </row>
    <row r="275" spans="43:45">
      <c r="AQ275" s="11"/>
      <c r="AR275" s="11"/>
      <c r="AS275" s="11"/>
    </row>
    <row r="276" spans="43:45">
      <c r="AQ276" s="11"/>
      <c r="AR276" s="11"/>
      <c r="AS276" s="11"/>
    </row>
    <row r="277" spans="43:45">
      <c r="AQ277" s="11"/>
      <c r="AR277" s="11"/>
      <c r="AS277" s="11"/>
    </row>
    <row r="278" spans="43:45">
      <c r="AQ278" s="11"/>
      <c r="AR278" s="11"/>
      <c r="AS278" s="11"/>
    </row>
    <row r="279" spans="43:45">
      <c r="AQ279" s="11"/>
      <c r="AR279" s="11"/>
      <c r="AS279" s="11"/>
    </row>
    <row r="280" spans="43:45">
      <c r="AQ280" s="11"/>
      <c r="AR280" s="11"/>
      <c r="AS280" s="11"/>
    </row>
    <row r="281" spans="43:45">
      <c r="AQ281" s="11"/>
      <c r="AR281" s="11"/>
      <c r="AS281" s="11"/>
    </row>
    <row r="282" spans="43:45">
      <c r="AQ282" s="11"/>
      <c r="AR282" s="11"/>
      <c r="AS282" s="11"/>
    </row>
    <row r="283" spans="43:45">
      <c r="AQ283" s="11"/>
      <c r="AR283" s="11"/>
      <c r="AS283" s="11"/>
    </row>
    <row r="284" spans="43:45">
      <c r="AQ284" s="11"/>
      <c r="AR284" s="11"/>
      <c r="AS284" s="11"/>
    </row>
    <row r="285" spans="43:45">
      <c r="AQ285" s="11"/>
      <c r="AR285" s="11"/>
      <c r="AS285" s="11"/>
    </row>
    <row r="286" spans="43:45">
      <c r="AQ286" s="11"/>
      <c r="AR286" s="11"/>
      <c r="AS286" s="11"/>
    </row>
    <row r="287" spans="43:45">
      <c r="AQ287" s="11"/>
      <c r="AR287" s="11"/>
      <c r="AS287" s="11"/>
    </row>
    <row r="288" spans="43:45">
      <c r="AQ288" s="11"/>
      <c r="AR288" s="11"/>
      <c r="AS288" s="11"/>
    </row>
    <row r="289" spans="43:45">
      <c r="AQ289" s="11"/>
      <c r="AR289" s="11"/>
      <c r="AS289" s="11"/>
    </row>
    <row r="290" spans="43:45">
      <c r="AQ290" s="11"/>
      <c r="AR290" s="11"/>
      <c r="AS290" s="11"/>
    </row>
    <row r="291" spans="43:45">
      <c r="AQ291" s="11"/>
      <c r="AR291" s="11"/>
      <c r="AS291" s="11"/>
    </row>
    <row r="292" spans="43:45">
      <c r="AQ292" s="11"/>
      <c r="AR292" s="11"/>
      <c r="AS292" s="11"/>
    </row>
    <row r="293" spans="43:45">
      <c r="AQ293" s="11"/>
      <c r="AR293" s="11"/>
      <c r="AS293" s="11"/>
    </row>
    <row r="294" spans="43:45">
      <c r="AQ294" s="11"/>
      <c r="AR294" s="11"/>
      <c r="AS294" s="11"/>
    </row>
    <row r="295" spans="43:45">
      <c r="AQ295" s="11"/>
      <c r="AR295" s="11"/>
      <c r="AS295" s="11"/>
    </row>
    <row r="296" spans="43:45">
      <c r="AQ296" s="11"/>
      <c r="AR296" s="11"/>
      <c r="AS296" s="11"/>
    </row>
    <row r="297" spans="43:45">
      <c r="AQ297" s="11"/>
      <c r="AR297" s="11"/>
      <c r="AS297" s="11"/>
    </row>
    <row r="298" spans="43:45">
      <c r="AQ298" s="11"/>
      <c r="AR298" s="11"/>
      <c r="AS298" s="11"/>
    </row>
    <row r="299" spans="43:45">
      <c r="AQ299" s="11"/>
      <c r="AR299" s="11"/>
      <c r="AS299" s="11"/>
    </row>
    <row r="300" spans="43:45">
      <c r="AQ300" s="11"/>
      <c r="AR300" s="11"/>
      <c r="AS300" s="11"/>
    </row>
    <row r="301" spans="43:45">
      <c r="AQ301" s="11"/>
      <c r="AR301" s="11"/>
      <c r="AS301" s="11"/>
    </row>
    <row r="302" spans="43:45">
      <c r="AQ302" s="11"/>
      <c r="AR302" s="11"/>
      <c r="AS302" s="11"/>
    </row>
  </sheetData>
  <sheetProtection password="92C6" sheet="1" objects="1" scenarios="1"/>
  <mergeCells count="70">
    <mergeCell ref="W129:X129"/>
    <mergeCell ref="B1:X1"/>
    <mergeCell ref="AQ1:AS1"/>
    <mergeCell ref="AT1:AT2"/>
    <mergeCell ref="AU1:BD1"/>
    <mergeCell ref="B2:X2"/>
    <mergeCell ref="Y2:AB2"/>
    <mergeCell ref="AC2:AF2"/>
    <mergeCell ref="AG2:AJ2"/>
    <mergeCell ref="AQ2:AQ3"/>
    <mergeCell ref="AR2:AR3"/>
    <mergeCell ref="AN5:AP5"/>
    <mergeCell ref="AS2:AS3"/>
    <mergeCell ref="AU2:BD2"/>
    <mergeCell ref="B4:B5"/>
    <mergeCell ref="C4:D4"/>
    <mergeCell ref="G4:J4"/>
    <mergeCell ref="M4:R4"/>
    <mergeCell ref="U4:W4"/>
    <mergeCell ref="Y4:Y6"/>
    <mergeCell ref="Z4:Z6"/>
    <mergeCell ref="AT5:AV5"/>
    <mergeCell ref="AW5:AY5"/>
    <mergeCell ref="AQ7:AS7"/>
    <mergeCell ref="AQ10:AS10"/>
    <mergeCell ref="K109:Q109"/>
    <mergeCell ref="AD4:AD6"/>
    <mergeCell ref="AG4:AG6"/>
    <mergeCell ref="AH4:AH6"/>
    <mergeCell ref="AK4:AM4"/>
    <mergeCell ref="AN4:AP4"/>
    <mergeCell ref="AA5:AA6"/>
    <mergeCell ref="AE5:AE6"/>
    <mergeCell ref="AI5:AI6"/>
    <mergeCell ref="AK5:AM5"/>
    <mergeCell ref="K111:Q111"/>
    <mergeCell ref="K112:Q112"/>
    <mergeCell ref="K113:Q113"/>
    <mergeCell ref="K114:Q114"/>
    <mergeCell ref="AC4:AC6"/>
    <mergeCell ref="K110:Q110"/>
    <mergeCell ref="K115:Q115"/>
    <mergeCell ref="K117:Q117"/>
    <mergeCell ref="I120:U120"/>
    <mergeCell ref="C121:G121"/>
    <mergeCell ref="J121:M122"/>
    <mergeCell ref="N121:Q122"/>
    <mergeCell ref="R121:S122"/>
    <mergeCell ref="C122:G122"/>
    <mergeCell ref="K116:Q116"/>
    <mergeCell ref="C123:G123"/>
    <mergeCell ref="J123:M123"/>
    <mergeCell ref="N123:Q123"/>
    <mergeCell ref="R123:S123"/>
    <mergeCell ref="C124:G124"/>
    <mergeCell ref="J124:M124"/>
    <mergeCell ref="N124:Q124"/>
    <mergeCell ref="R124:S124"/>
    <mergeCell ref="N130:Q130"/>
    <mergeCell ref="C125:G125"/>
    <mergeCell ref="J125:S125"/>
    <mergeCell ref="C126:G126"/>
    <mergeCell ref="J126:M126"/>
    <mergeCell ref="N126:Q126"/>
    <mergeCell ref="R126:S126"/>
    <mergeCell ref="J127:M127"/>
    <mergeCell ref="N127:Q127"/>
    <mergeCell ref="R127:S127"/>
    <mergeCell ref="J128:S128"/>
    <mergeCell ref="I129:U129"/>
  </mergeCells>
  <dataValidations count="5">
    <dataValidation type="list" allowBlank="1" showInputMessage="1" showErrorMessage="1" promptTitle="Dipping of the lineation" prompt="R - right_x000a_L - left_x000a_" sqref="N7:N106">
      <formula1>$H$3:$I$3</formula1>
    </dataValidation>
    <dataValidation type="list" allowBlank="1" showInputMessage="1" showErrorMessage="1" errorTitle="Valor Incorreto!!!" error="Conferir valor!!!" promptTitle="SENSE" prompt="D - dextral_x000a_S - sinistral_x000a_N - normal_x000a_I - reverse" sqref="E7:E106">
      <formula1>$C$3:$F$3</formula1>
    </dataValidation>
    <dataValidation type="decimal" allowBlank="1" showInputMessage="1" showErrorMessage="1" errorTitle="Valor Incorreto!!!" error="Conferir valor!!!" sqref="U7:U106 C7:C106">
      <formula1>0</formula1>
      <formula2>360</formula2>
    </dataValidation>
    <dataValidation type="decimal" allowBlank="1" showInputMessage="1" showErrorMessage="1" errorTitle="Valor Incorreto !!!" error="Conferir valor!!!" sqref="G7:G106">
      <formula1>0</formula1>
      <formula2>360</formula2>
    </dataValidation>
    <dataValidation type="decimal" allowBlank="1" showInputMessage="1" showErrorMessage="1" errorTitle="Valor Incorreto!!!" error="Conferir valor!!!" sqref="M7:M106 J7:J106 D7:D106 H7:H106">
      <formula1>0</formula1>
      <formula2>90</formula2>
    </dataValidation>
  </dataValidations>
  <hyperlinks>
    <hyperlink ref="I129:P129" r:id="rId1" display="http://www.tectonicsfp.com/"/>
    <hyperlink ref="K112:Q112" r:id="rId2" display="candeias@igeologico.sp.gov.br"/>
  </hyperlinks>
  <pageMargins left="0.511811024" right="0.511811024" top="0.78740157499999996" bottom="0.78740157499999996" header="0.31496062000000002" footer="0.31496062000000002"/>
  <pageSetup paperSize="9" orientation="portrait" horizontalDpi="1200" verticalDpi="1200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38</vt:i4>
      </vt:variant>
    </vt:vector>
  </HeadingPairs>
  <TitlesOfParts>
    <vt:vector size="41" baseType="lpstr">
      <vt:lpstr>PORTUGUESE</vt:lpstr>
      <vt:lpstr>ENGLISH</vt:lpstr>
      <vt:lpstr>Plan3</vt:lpstr>
      <vt:lpstr>ENGLISH!Az</vt:lpstr>
      <vt:lpstr>Az</vt:lpstr>
      <vt:lpstr>ENGLISH!AzC</vt:lpstr>
      <vt:lpstr>AzC</vt:lpstr>
      <vt:lpstr>ENGLISH!Cm</vt:lpstr>
      <vt:lpstr>Cm</vt:lpstr>
      <vt:lpstr>ENGLISH!D</vt:lpstr>
      <vt:lpstr>D</vt:lpstr>
      <vt:lpstr>ENGLISH!DD</vt:lpstr>
      <vt:lpstr>DD</vt:lpstr>
      <vt:lpstr>ENGLISH!Pg</vt:lpstr>
      <vt:lpstr>Pg</vt:lpstr>
      <vt:lpstr>ENGLISH!Prk</vt:lpstr>
      <vt:lpstr>Prk</vt:lpstr>
      <vt:lpstr>ENGLISH!Pt</vt:lpstr>
      <vt:lpstr>Pt</vt:lpstr>
      <vt:lpstr>ENGLISH!RJ</vt:lpstr>
      <vt:lpstr>RJ</vt:lpstr>
      <vt:lpstr>ENGLISH!Rk</vt:lpstr>
      <vt:lpstr>Rk</vt:lpstr>
      <vt:lpstr>ENGLISH!T</vt:lpstr>
      <vt:lpstr>T</vt:lpstr>
      <vt:lpstr>ENGLISH!Te</vt:lpstr>
      <vt:lpstr>Te</vt:lpstr>
      <vt:lpstr>ENGLISH!Trk</vt:lpstr>
      <vt:lpstr>Trk</vt:lpstr>
      <vt:lpstr>ENGLISH!xe</vt:lpstr>
      <vt:lpstr>xe</vt:lpstr>
      <vt:lpstr>ENGLISH!xp</vt:lpstr>
      <vt:lpstr>xp</vt:lpstr>
      <vt:lpstr>ENGLISH!ye</vt:lpstr>
      <vt:lpstr>ye</vt:lpstr>
      <vt:lpstr>ENGLISH!yp</vt:lpstr>
      <vt:lpstr>yp</vt:lpstr>
      <vt:lpstr>ENGLISH!ze</vt:lpstr>
      <vt:lpstr>ze</vt:lpstr>
      <vt:lpstr>ENGLISH!zp</vt:lpstr>
      <vt:lpstr>zp</vt:lpstr>
    </vt:vector>
  </TitlesOfParts>
  <Company>Instituto Geologico - SMA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Geologico - SMA</dc:creator>
  <cp:lastModifiedBy>Instituto Geologico - SMA</cp:lastModifiedBy>
  <dcterms:created xsi:type="dcterms:W3CDTF">2008-08-26T17:41:50Z</dcterms:created>
  <dcterms:modified xsi:type="dcterms:W3CDTF">2008-09-12T13:47:54Z</dcterms:modified>
</cp:coreProperties>
</file>